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Default Extension="sigs" ContentType="application/vnd.openxmlformats-package.digital-signature-origin"/>
  <Override PartName="/_xmlsignatures/sig1.xml" ContentType="application/vnd.openxmlformats-package.digital-signature-xmlsignature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лан - график 2021\"/>
    </mc:Choice>
  </mc:AlternateContent>
  <bookViews>
    <workbookView xWindow="480" yWindow="2265" windowWidth="14880" windowHeight="5490"/>
  </bookViews>
  <sheets>
    <sheet name="Мун. зад. на 01.01.2020" sheetId="12" r:id="rId1"/>
    <sheet name="Уточненн. на 01.03.2020" sheetId="10" r:id="rId2"/>
    <sheet name="субсидии на 01.03.2020" sheetId="11" r:id="rId3"/>
    <sheet name="сусидии на 01.01.20" sheetId="9" r:id="rId4"/>
    <sheet name="Лист3" sheetId="13" r:id="rId5"/>
    <sheet name="Лист1" sheetId="14" r:id="rId6"/>
  </sheets>
  <definedNames>
    <definedName name="_xlnm.Print_Area" localSheetId="2">'субсидии на 01.03.2020'!$A$1:$F$30</definedName>
  </definedNames>
  <calcPr calcId="162913"/>
</workbook>
</file>

<file path=xl/calcChain.xml><?xml version="1.0" encoding="utf-8"?>
<calcChain xmlns="http://schemas.openxmlformats.org/spreadsheetml/2006/main">
  <c r="BU7" i="12" l="1"/>
  <c r="BU8" i="12"/>
  <c r="BU9" i="12"/>
  <c r="BU10" i="12"/>
  <c r="BU11" i="12"/>
  <c r="BU12" i="12"/>
  <c r="BU13" i="12"/>
  <c r="BU14" i="12"/>
  <c r="BU15" i="12"/>
  <c r="BU16" i="12"/>
  <c r="BU17" i="12"/>
  <c r="BU18" i="12"/>
  <c r="BU19" i="12"/>
  <c r="BU20" i="12"/>
  <c r="BU21" i="12"/>
  <c r="BU22" i="12"/>
  <c r="BU23" i="12"/>
  <c r="BU24" i="12"/>
  <c r="BU25" i="12"/>
  <c r="BU26" i="12"/>
  <c r="BU27" i="12"/>
  <c r="BU28" i="12"/>
  <c r="BU29" i="12"/>
  <c r="BU30" i="12"/>
  <c r="BU31" i="12"/>
  <c r="BU32" i="12"/>
  <c r="BU33" i="12"/>
  <c r="BU34" i="12"/>
  <c r="BU35" i="12"/>
  <c r="BU36" i="12"/>
  <c r="BU37" i="12"/>
  <c r="BU38" i="12"/>
  <c r="BU39" i="12"/>
  <c r="BU40" i="12"/>
  <c r="BU41" i="12"/>
  <c r="BU42" i="12"/>
  <c r="BU43" i="12"/>
  <c r="BU44" i="12"/>
  <c r="BU45" i="12"/>
  <c r="BU46" i="12"/>
  <c r="BU47" i="12"/>
  <c r="BU48" i="12"/>
  <c r="BU49" i="12"/>
  <c r="BU50" i="12"/>
  <c r="BU51" i="12"/>
  <c r="BU52" i="12"/>
  <c r="BU53" i="12"/>
  <c r="BU54" i="12"/>
  <c r="BU55" i="12"/>
  <c r="BU56" i="12"/>
  <c r="BU57" i="12"/>
  <c r="BU58" i="12"/>
  <c r="BU59" i="12"/>
  <c r="BU60" i="12"/>
  <c r="BU61" i="12"/>
  <c r="BU62" i="12"/>
  <c r="BU63" i="12"/>
  <c r="BU64" i="12"/>
  <c r="BU65" i="12"/>
  <c r="BU66" i="12"/>
  <c r="BU67" i="12"/>
  <c r="BU68" i="12"/>
  <c r="BU69" i="12"/>
  <c r="BU70" i="12"/>
  <c r="BU71" i="12"/>
  <c r="BU6" i="12"/>
  <c r="BV72" i="12" l="1"/>
  <c r="BX72" i="12"/>
  <c r="BY72" i="12"/>
  <c r="BZ72" i="12"/>
  <c r="CA72" i="12"/>
  <c r="CB72" i="12"/>
  <c r="AP7" i="12"/>
  <c r="AP8" i="12"/>
  <c r="AP9" i="12"/>
  <c r="AP10" i="12"/>
  <c r="AP11" i="12"/>
  <c r="AP12" i="12"/>
  <c r="AP13" i="12"/>
  <c r="AP14" i="12"/>
  <c r="AP15" i="12"/>
  <c r="AP16" i="12"/>
  <c r="AP17" i="12"/>
  <c r="AP18" i="12"/>
  <c r="AP19" i="12"/>
  <c r="AP20" i="12"/>
  <c r="AP21" i="12"/>
  <c r="AP22" i="12"/>
  <c r="AP23" i="12"/>
  <c r="AP24" i="12"/>
  <c r="AP25" i="12"/>
  <c r="AP26" i="12"/>
  <c r="AP27" i="12"/>
  <c r="AP28" i="12"/>
  <c r="AP29" i="12"/>
  <c r="AP30" i="12"/>
  <c r="AP31" i="12"/>
  <c r="AP32" i="12"/>
  <c r="AP33" i="12"/>
  <c r="AP34" i="12"/>
  <c r="AP35" i="12"/>
  <c r="AP36" i="12"/>
  <c r="AP37" i="12"/>
  <c r="AP38" i="12"/>
  <c r="AP39" i="12"/>
  <c r="AP40" i="12"/>
  <c r="AP41" i="12"/>
  <c r="AP42" i="12"/>
  <c r="AP43" i="12"/>
  <c r="AP44" i="12"/>
  <c r="AP45" i="12"/>
  <c r="AP46" i="12"/>
  <c r="AP47" i="12"/>
  <c r="AP48" i="12"/>
  <c r="AP49" i="12"/>
  <c r="AP50" i="12"/>
  <c r="AP51" i="12"/>
  <c r="AP52" i="12"/>
  <c r="AP53" i="12"/>
  <c r="AP54" i="12"/>
  <c r="AP55" i="12"/>
  <c r="AP56" i="12"/>
  <c r="AP57" i="12"/>
  <c r="AP58" i="12"/>
  <c r="AP59" i="12"/>
  <c r="AP60" i="12"/>
  <c r="AP61" i="12"/>
  <c r="AP62" i="12"/>
  <c r="AP63" i="12"/>
  <c r="AP64" i="12"/>
  <c r="AP65" i="12"/>
  <c r="AP66" i="12"/>
  <c r="AP67" i="12"/>
  <c r="AP68" i="12"/>
  <c r="AP69" i="12"/>
  <c r="AP70" i="12"/>
  <c r="AP71" i="12"/>
  <c r="AP6" i="12"/>
  <c r="BW72" i="12" l="1"/>
  <c r="Z72" i="12" l="1"/>
  <c r="Q7" i="12"/>
  <c r="Q8" i="12"/>
  <c r="Q9" i="12"/>
  <c r="Q10" i="12"/>
  <c r="Q11" i="12"/>
  <c r="Q12" i="12"/>
  <c r="Q13" i="12"/>
  <c r="Q14" i="12"/>
  <c r="Q15" i="12"/>
  <c r="Q16" i="12"/>
  <c r="Q17" i="12"/>
  <c r="Q18" i="12"/>
  <c r="Q19" i="12"/>
  <c r="Q20" i="12"/>
  <c r="Q21" i="12"/>
  <c r="Q22" i="12"/>
  <c r="Q23" i="12"/>
  <c r="Q24" i="12"/>
  <c r="Q25" i="12"/>
  <c r="Q26" i="12"/>
  <c r="Q27" i="12"/>
  <c r="Q28" i="12"/>
  <c r="Q29" i="12"/>
  <c r="Q30" i="12"/>
  <c r="Q31" i="12"/>
  <c r="Q32" i="12"/>
  <c r="Q33" i="12"/>
  <c r="Q34" i="12"/>
  <c r="Q35" i="12"/>
  <c r="Q36" i="12"/>
  <c r="Q37" i="12"/>
  <c r="Q38" i="12"/>
  <c r="Q39" i="12"/>
  <c r="Q40" i="12"/>
  <c r="Q41" i="12"/>
  <c r="Q42" i="12"/>
  <c r="Q43" i="12"/>
  <c r="Q44" i="12"/>
  <c r="Q45" i="12"/>
  <c r="Q46" i="12"/>
  <c r="Q47" i="12"/>
  <c r="Q48" i="12"/>
  <c r="Q49" i="12"/>
  <c r="Q50" i="12"/>
  <c r="Q51" i="12"/>
  <c r="Q52" i="12"/>
  <c r="Q53" i="12"/>
  <c r="Q54" i="12"/>
  <c r="Q55" i="12"/>
  <c r="Q56" i="12"/>
  <c r="Q57" i="12"/>
  <c r="Q58" i="12"/>
  <c r="Q59" i="12"/>
  <c r="Q60" i="12"/>
  <c r="Q61" i="12"/>
  <c r="Q62" i="12"/>
  <c r="Q63" i="12"/>
  <c r="Q64" i="12"/>
  <c r="Q65" i="12"/>
  <c r="Q66" i="12"/>
  <c r="Q67" i="12"/>
  <c r="Q68" i="12"/>
  <c r="Q69" i="12"/>
  <c r="Q70" i="12"/>
  <c r="Q71" i="12"/>
  <c r="Q6" i="12"/>
  <c r="N7" i="12" l="1"/>
  <c r="N8" i="12"/>
  <c r="N9" i="12"/>
  <c r="N10" i="12"/>
  <c r="N11" i="12"/>
  <c r="N12" i="12"/>
  <c r="N13" i="12"/>
  <c r="N14" i="12"/>
  <c r="N15" i="12"/>
  <c r="N16" i="12"/>
  <c r="N17" i="12"/>
  <c r="N18" i="12"/>
  <c r="N19" i="12"/>
  <c r="N20" i="12"/>
  <c r="N21" i="12"/>
  <c r="N22" i="12"/>
  <c r="N23" i="12"/>
  <c r="N24" i="12"/>
  <c r="N25" i="12"/>
  <c r="N26" i="12"/>
  <c r="N27" i="12"/>
  <c r="N28" i="12"/>
  <c r="N29" i="12"/>
  <c r="N30" i="12"/>
  <c r="N31" i="12"/>
  <c r="N32" i="12"/>
  <c r="N33" i="12"/>
  <c r="N34" i="12"/>
  <c r="N35" i="12"/>
  <c r="N36" i="12"/>
  <c r="N37" i="12"/>
  <c r="N38" i="12"/>
  <c r="N39" i="12"/>
  <c r="N40" i="12"/>
  <c r="N41" i="12"/>
  <c r="N42" i="12"/>
  <c r="N43" i="12"/>
  <c r="N44" i="12"/>
  <c r="N45" i="12"/>
  <c r="N46" i="12"/>
  <c r="N47" i="12"/>
  <c r="N48" i="12"/>
  <c r="N49" i="12"/>
  <c r="N50" i="12"/>
  <c r="N51" i="12"/>
  <c r="N52" i="12"/>
  <c r="N53" i="12"/>
  <c r="N54" i="12"/>
  <c r="N55" i="12"/>
  <c r="N56" i="12"/>
  <c r="N57" i="12"/>
  <c r="N58" i="12"/>
  <c r="N59" i="12"/>
  <c r="N60" i="12"/>
  <c r="N61" i="12"/>
  <c r="N62" i="12"/>
  <c r="N63" i="12"/>
  <c r="N64" i="12"/>
  <c r="N65" i="12"/>
  <c r="N66" i="12"/>
  <c r="N67" i="12"/>
  <c r="N68" i="12"/>
  <c r="N69" i="12"/>
  <c r="N70" i="12"/>
  <c r="N71" i="12"/>
  <c r="N6" i="12"/>
  <c r="H7" i="12" l="1"/>
  <c r="C7" i="12" s="1"/>
  <c r="H8" i="12"/>
  <c r="C8" i="12" s="1"/>
  <c r="H9" i="12"/>
  <c r="C9" i="12" s="1"/>
  <c r="H10" i="12"/>
  <c r="C10" i="12" s="1"/>
  <c r="H11" i="12"/>
  <c r="C11" i="12" s="1"/>
  <c r="H12" i="12"/>
  <c r="C12" i="12" s="1"/>
  <c r="H13" i="12"/>
  <c r="C13" i="12" s="1"/>
  <c r="H14" i="12"/>
  <c r="C14" i="12" s="1"/>
  <c r="H15" i="12"/>
  <c r="C15" i="12" s="1"/>
  <c r="H16" i="12"/>
  <c r="C16" i="12" s="1"/>
  <c r="H17" i="12"/>
  <c r="C17" i="12" s="1"/>
  <c r="H18" i="12"/>
  <c r="C18" i="12" s="1"/>
  <c r="H19" i="12"/>
  <c r="C19" i="12" s="1"/>
  <c r="H20" i="12"/>
  <c r="C20" i="12" s="1"/>
  <c r="H21" i="12"/>
  <c r="C21" i="12" s="1"/>
  <c r="H22" i="12"/>
  <c r="C22" i="12" s="1"/>
  <c r="H23" i="12"/>
  <c r="C23" i="12" s="1"/>
  <c r="H24" i="12"/>
  <c r="C24" i="12" s="1"/>
  <c r="H25" i="12"/>
  <c r="C25" i="12" s="1"/>
  <c r="H26" i="12"/>
  <c r="C26" i="12" s="1"/>
  <c r="H27" i="12"/>
  <c r="C27" i="12" s="1"/>
  <c r="H28" i="12"/>
  <c r="C28" i="12" s="1"/>
  <c r="H29" i="12"/>
  <c r="C29" i="12" s="1"/>
  <c r="H30" i="12"/>
  <c r="C30" i="12" s="1"/>
  <c r="H31" i="12"/>
  <c r="C31" i="12" s="1"/>
  <c r="H32" i="12"/>
  <c r="C32" i="12" s="1"/>
  <c r="H33" i="12"/>
  <c r="C33" i="12" s="1"/>
  <c r="H34" i="12"/>
  <c r="C34" i="12" s="1"/>
  <c r="H35" i="12"/>
  <c r="C35" i="12" s="1"/>
  <c r="H36" i="12"/>
  <c r="C36" i="12" s="1"/>
  <c r="H37" i="12"/>
  <c r="C37" i="12" s="1"/>
  <c r="H38" i="12"/>
  <c r="C38" i="12" s="1"/>
  <c r="H39" i="12"/>
  <c r="C39" i="12" s="1"/>
  <c r="H40" i="12"/>
  <c r="C40" i="12" s="1"/>
  <c r="H41" i="12"/>
  <c r="C41" i="12" s="1"/>
  <c r="H42" i="12"/>
  <c r="C42" i="12" s="1"/>
  <c r="H43" i="12"/>
  <c r="C43" i="12" s="1"/>
  <c r="H44" i="12"/>
  <c r="C44" i="12" s="1"/>
  <c r="H45" i="12"/>
  <c r="C45" i="12" s="1"/>
  <c r="H46" i="12"/>
  <c r="C46" i="12" s="1"/>
  <c r="H47" i="12"/>
  <c r="C47" i="12" s="1"/>
  <c r="H48" i="12"/>
  <c r="C48" i="12" s="1"/>
  <c r="H49" i="12"/>
  <c r="C49" i="12" s="1"/>
  <c r="H50" i="12"/>
  <c r="C50" i="12" s="1"/>
  <c r="H51" i="12"/>
  <c r="C51" i="12" s="1"/>
  <c r="H52" i="12"/>
  <c r="C52" i="12" s="1"/>
  <c r="H53" i="12"/>
  <c r="C53" i="12" s="1"/>
  <c r="H54" i="12"/>
  <c r="C54" i="12" s="1"/>
  <c r="H55" i="12"/>
  <c r="C55" i="12" s="1"/>
  <c r="H56" i="12"/>
  <c r="C56" i="12" s="1"/>
  <c r="H57" i="12"/>
  <c r="C57" i="12" s="1"/>
  <c r="H58" i="12"/>
  <c r="C58" i="12" s="1"/>
  <c r="H59" i="12"/>
  <c r="C59" i="12" s="1"/>
  <c r="H60" i="12"/>
  <c r="C60" i="12" s="1"/>
  <c r="H61" i="12"/>
  <c r="C61" i="12" s="1"/>
  <c r="H62" i="12"/>
  <c r="C62" i="12" s="1"/>
  <c r="H63" i="12"/>
  <c r="C63" i="12" s="1"/>
  <c r="H64" i="12"/>
  <c r="C64" i="12" s="1"/>
  <c r="H65" i="12"/>
  <c r="C65" i="12" s="1"/>
  <c r="H6" i="12"/>
  <c r="C6" i="12" s="1"/>
  <c r="BT72" i="12" l="1"/>
  <c r="CB93" i="14" l="1"/>
  <c r="CB92" i="14"/>
  <c r="CB91" i="14"/>
  <c r="CB90" i="14"/>
  <c r="CB89" i="14"/>
  <c r="CB88" i="14"/>
  <c r="CB87" i="14"/>
  <c r="CB86" i="14"/>
  <c r="CB85" i="14"/>
  <c r="CB84" i="14"/>
  <c r="CB83" i="14"/>
  <c r="CB82" i="14"/>
  <c r="CB81" i="14"/>
  <c r="CB80" i="14"/>
  <c r="CB79" i="14"/>
  <c r="CB78" i="14"/>
  <c r="CB77" i="14"/>
  <c r="CB76" i="14"/>
  <c r="CB75" i="14"/>
  <c r="CB74" i="14"/>
  <c r="CB73" i="14"/>
  <c r="CB72" i="14"/>
  <c r="CB71" i="14"/>
  <c r="CB70" i="14"/>
  <c r="CB69" i="14"/>
  <c r="CB68" i="14"/>
  <c r="CB67" i="14"/>
  <c r="CB66" i="14"/>
  <c r="CB65" i="14"/>
  <c r="CB64" i="14"/>
  <c r="CB63" i="14"/>
  <c r="CB62" i="14"/>
  <c r="CB61" i="14"/>
  <c r="CB60" i="14"/>
  <c r="CB59" i="14"/>
  <c r="CB58" i="14"/>
  <c r="CB57" i="14"/>
  <c r="CB56" i="14"/>
  <c r="CB55" i="14"/>
  <c r="CB54" i="14"/>
  <c r="CB53" i="14"/>
  <c r="CB52" i="14"/>
  <c r="CB51" i="14"/>
  <c r="CB50" i="14"/>
  <c r="CB49" i="14"/>
  <c r="CB48" i="14"/>
  <c r="CB47" i="14"/>
  <c r="CB46" i="14"/>
  <c r="CB45" i="14"/>
  <c r="CB44" i="14"/>
  <c r="CB43" i="14"/>
  <c r="CB42" i="14"/>
  <c r="CB41" i="14"/>
  <c r="CB40" i="14"/>
  <c r="CB39" i="14"/>
  <c r="CB38" i="14"/>
  <c r="CB37" i="14"/>
  <c r="CB36" i="14"/>
  <c r="CB35" i="14"/>
  <c r="CB34" i="14"/>
  <c r="CB33" i="14"/>
  <c r="CB16" i="14"/>
  <c r="CM14" i="14"/>
  <c r="CK14" i="14"/>
  <c r="BC14" i="14"/>
  <c r="AW14" i="14"/>
  <c r="AO14" i="14"/>
  <c r="K14" i="14"/>
  <c r="CJ14" i="14"/>
  <c r="CI14" i="14"/>
  <c r="CH14" i="14"/>
  <c r="CB15" i="14"/>
  <c r="AQ14" i="14"/>
  <c r="L14" i="14"/>
  <c r="CT14" i="14"/>
  <c r="CS14" i="14"/>
  <c r="CR14" i="14"/>
  <c r="CQ14" i="14"/>
  <c r="CP14" i="14"/>
  <c r="CO14" i="14"/>
  <c r="CL14" i="14"/>
  <c r="CG14" i="14"/>
  <c r="CF14" i="14"/>
  <c r="CE14" i="14"/>
  <c r="CB14" i="14"/>
  <c r="CB17" i="14" s="1"/>
  <c r="BZ14" i="14"/>
  <c r="BY14" i="14"/>
  <c r="BX14" i="14"/>
  <c r="BU14" i="14"/>
  <c r="BT14" i="14"/>
  <c r="BS14" i="14"/>
  <c r="BR14" i="14"/>
  <c r="BO14" i="14"/>
  <c r="BN14" i="14"/>
  <c r="BM14" i="14"/>
  <c r="BL14" i="14"/>
  <c r="BI14" i="14"/>
  <c r="BH14" i="14"/>
  <c r="BG14" i="14"/>
  <c r="BF14" i="14"/>
  <c r="BB14" i="14"/>
  <c r="BA14" i="14"/>
  <c r="AZ14" i="14"/>
  <c r="AV14" i="14"/>
  <c r="AT14" i="14"/>
  <c r="AS14" i="14"/>
  <c r="AN14" i="14"/>
  <c r="AM14" i="14"/>
  <c r="AL14" i="14"/>
  <c r="AK14" i="14"/>
  <c r="AH14" i="14"/>
  <c r="AG14" i="14"/>
  <c r="AF14" i="14"/>
  <c r="AE14" i="14"/>
  <c r="AB14" i="14"/>
  <c r="AA14" i="14"/>
  <c r="Z14" i="14"/>
  <c r="Y14" i="14"/>
  <c r="U14" i="14"/>
  <c r="T14" i="14"/>
  <c r="R14" i="14"/>
  <c r="Q14" i="14"/>
  <c r="N14" i="14"/>
  <c r="J14" i="14"/>
  <c r="I14" i="14"/>
  <c r="H14" i="14"/>
  <c r="G14" i="14"/>
  <c r="E14" i="14"/>
  <c r="CA14" i="14"/>
  <c r="CN14" i="14" l="1"/>
  <c r="P14" i="14"/>
  <c r="X14" i="14"/>
  <c r="AD14" i="14"/>
  <c r="AJ14" i="14"/>
  <c r="AY14" i="14"/>
  <c r="BE14" i="14"/>
  <c r="BK14" i="14"/>
  <c r="BQ14" i="14"/>
  <c r="BW14" i="14"/>
  <c r="CD14" i="14"/>
  <c r="M14" i="14"/>
  <c r="AR14" i="14"/>
  <c r="F14" i="14"/>
  <c r="V14" i="14"/>
  <c r="O14" i="14"/>
  <c r="W14" i="14"/>
  <c r="AC14" i="14"/>
  <c r="AI14" i="14"/>
  <c r="AP14" i="14"/>
  <c r="AX14" i="14"/>
  <c r="BD14" i="14"/>
  <c r="BJ14" i="14"/>
  <c r="BP14" i="14"/>
  <c r="BV14" i="14"/>
  <c r="CC14" i="14"/>
  <c r="C14" i="14"/>
  <c r="AU14" i="14"/>
  <c r="G13" i="13"/>
  <c r="G22" i="13"/>
  <c r="S14" i="14" l="1"/>
  <c r="D14" i="14"/>
  <c r="C24" i="11"/>
  <c r="CU14" i="14" l="1"/>
  <c r="AW6" i="10"/>
  <c r="CD165" i="10"/>
  <c r="CD164" i="10"/>
  <c r="CD163" i="10"/>
  <c r="CD162" i="10"/>
  <c r="CD161" i="10"/>
  <c r="CD160" i="10"/>
  <c r="CD159" i="10"/>
  <c r="CD158" i="10"/>
  <c r="CD157" i="10"/>
  <c r="CD156" i="10"/>
  <c r="CD155" i="10"/>
  <c r="CD154" i="10"/>
  <c r="CD153" i="10"/>
  <c r="CD152" i="10"/>
  <c r="CD151" i="10"/>
  <c r="CD150" i="10"/>
  <c r="CD149" i="10"/>
  <c r="CD148" i="10"/>
  <c r="CD147" i="10"/>
  <c r="CD146" i="10"/>
  <c r="CD145" i="10"/>
  <c r="CD144" i="10"/>
  <c r="CD143" i="10"/>
  <c r="CD142" i="10"/>
  <c r="CD141" i="10"/>
  <c r="CD140" i="10"/>
  <c r="CD139" i="10"/>
  <c r="CD138" i="10"/>
  <c r="CD137" i="10"/>
  <c r="CD136" i="10"/>
  <c r="CD135" i="10"/>
  <c r="CD134" i="10"/>
  <c r="CD133" i="10"/>
  <c r="CD132" i="10"/>
  <c r="CD131" i="10"/>
  <c r="CD130" i="10"/>
  <c r="CD129" i="10"/>
  <c r="CD128" i="10"/>
  <c r="CD127" i="10"/>
  <c r="CD126" i="10"/>
  <c r="CD125" i="10"/>
  <c r="CD124" i="10"/>
  <c r="CD123" i="10"/>
  <c r="CD122" i="10"/>
  <c r="CD121" i="10"/>
  <c r="CD120" i="10"/>
  <c r="CD119" i="10"/>
  <c r="CD118" i="10"/>
  <c r="CD117" i="10"/>
  <c r="CD116" i="10"/>
  <c r="CD115" i="10"/>
  <c r="CD114" i="10"/>
  <c r="CD113" i="10"/>
  <c r="CD112" i="10"/>
  <c r="CD111" i="10"/>
  <c r="CD110" i="10"/>
  <c r="CD109" i="10"/>
  <c r="CD108" i="10"/>
  <c r="CD107" i="10"/>
  <c r="CD106" i="10"/>
  <c r="CD105" i="10"/>
  <c r="CD88" i="10"/>
  <c r="CU86" i="10"/>
  <c r="CS86" i="10"/>
  <c r="CO86" i="10"/>
  <c r="CM86" i="10"/>
  <c r="CI86" i="10"/>
  <c r="AV86" i="10"/>
  <c r="AS86" i="10"/>
  <c r="AQ86" i="10"/>
  <c r="AP86" i="10"/>
  <c r="AJ86" i="10"/>
  <c r="AD86" i="10"/>
  <c r="W86" i="10"/>
  <c r="P86" i="10"/>
  <c r="I86" i="10"/>
  <c r="CV84" i="10"/>
  <c r="CU84" i="10"/>
  <c r="CT84" i="10"/>
  <c r="CS84" i="10"/>
  <c r="CR84" i="10"/>
  <c r="CQ84" i="10"/>
  <c r="CO84" i="10"/>
  <c r="CN84" i="10"/>
  <c r="CM84" i="10"/>
  <c r="CL84" i="10"/>
  <c r="CL86" i="10" s="1"/>
  <c r="CK84" i="10"/>
  <c r="CK86" i="10" s="1"/>
  <c r="CJ84" i="10"/>
  <c r="CJ86" i="10" s="1"/>
  <c r="CI84" i="10"/>
  <c r="CH84" i="10"/>
  <c r="CG84" i="10"/>
  <c r="CF84" i="10"/>
  <c r="CE84" i="10"/>
  <c r="CE86" i="10" s="1"/>
  <c r="CD84" i="10"/>
  <c r="CD87" i="10" s="1"/>
  <c r="CB84" i="10"/>
  <c r="CB86" i="10" s="1"/>
  <c r="CA84" i="10"/>
  <c r="BZ84" i="10"/>
  <c r="BY84" i="10"/>
  <c r="BY86" i="10" s="1"/>
  <c r="BX84" i="10"/>
  <c r="BW84" i="10"/>
  <c r="BV84" i="10"/>
  <c r="BV86" i="10" s="1"/>
  <c r="BU84" i="10"/>
  <c r="BT84" i="10"/>
  <c r="BS84" i="10"/>
  <c r="BR84" i="10"/>
  <c r="BQ84" i="10"/>
  <c r="BP84" i="10"/>
  <c r="BP86" i="10" s="1"/>
  <c r="BO84" i="10"/>
  <c r="BN84" i="10"/>
  <c r="BM84" i="10"/>
  <c r="BL84" i="10"/>
  <c r="BK84" i="10"/>
  <c r="BJ84" i="10"/>
  <c r="BJ86" i="10" s="1"/>
  <c r="BI84" i="10"/>
  <c r="BH84" i="10"/>
  <c r="BG84" i="10"/>
  <c r="BF84" i="10"/>
  <c r="BE84" i="10"/>
  <c r="BD84" i="10"/>
  <c r="BD86" i="10" s="1"/>
  <c r="BC84" i="10"/>
  <c r="BB84" i="10"/>
  <c r="BA84" i="10"/>
  <c r="AZ84" i="10"/>
  <c r="AY84" i="10"/>
  <c r="AX84" i="10"/>
  <c r="AV84" i="10"/>
  <c r="AU84" i="10"/>
  <c r="AS84" i="10"/>
  <c r="AR84" i="10"/>
  <c r="AP84" i="10"/>
  <c r="AO84" i="10"/>
  <c r="AN84" i="10"/>
  <c r="AM84" i="10"/>
  <c r="AL84" i="10"/>
  <c r="AK84" i="10"/>
  <c r="AJ84" i="10"/>
  <c r="AI84" i="10"/>
  <c r="AH84" i="10"/>
  <c r="AG84" i="10"/>
  <c r="AF84" i="10"/>
  <c r="AE84" i="10"/>
  <c r="AD84" i="10"/>
  <c r="AC84" i="10"/>
  <c r="AB84" i="10"/>
  <c r="AA84" i="10"/>
  <c r="Z84" i="10"/>
  <c r="Y84" i="10"/>
  <c r="W84" i="10"/>
  <c r="V84" i="10"/>
  <c r="T84" i="10"/>
  <c r="S84" i="10"/>
  <c r="R84" i="10"/>
  <c r="Q84" i="10"/>
  <c r="P84" i="10"/>
  <c r="N84" i="10"/>
  <c r="N86" i="10" s="1"/>
  <c r="M84" i="10"/>
  <c r="M86" i="10" s="1"/>
  <c r="L84" i="10"/>
  <c r="K84" i="10"/>
  <c r="J84" i="10"/>
  <c r="I84" i="10"/>
  <c r="G84" i="10"/>
  <c r="D84" i="10"/>
  <c r="C84" i="10"/>
  <c r="CP83" i="10"/>
  <c r="CC83" i="10"/>
  <c r="AW83" i="10"/>
  <c r="AT83" i="10"/>
  <c r="X83" i="10"/>
  <c r="U83" i="10"/>
  <c r="O83" i="10"/>
  <c r="H83" i="10"/>
  <c r="E83" i="10"/>
  <c r="F83" i="10" s="1"/>
  <c r="CW83" i="10" s="1"/>
  <c r="CP82" i="10"/>
  <c r="CC82" i="10"/>
  <c r="AW82" i="10"/>
  <c r="AT82" i="10"/>
  <c r="X82" i="10"/>
  <c r="U82" i="10"/>
  <c r="O82" i="10"/>
  <c r="H82" i="10"/>
  <c r="F82" i="10"/>
  <c r="CW82" i="10" s="1"/>
  <c r="E82" i="10"/>
  <c r="CP81" i="10"/>
  <c r="CC81" i="10"/>
  <c r="AW81" i="10"/>
  <c r="AT81" i="10"/>
  <c r="X81" i="10"/>
  <c r="U81" i="10"/>
  <c r="O81" i="10"/>
  <c r="H81" i="10"/>
  <c r="E81" i="10"/>
  <c r="E84" i="10" s="1"/>
  <c r="CP80" i="10"/>
  <c r="CP84" i="10" s="1"/>
  <c r="CC80" i="10"/>
  <c r="AW80" i="10"/>
  <c r="AT80" i="10"/>
  <c r="X80" i="10"/>
  <c r="U80" i="10"/>
  <c r="O80" i="10"/>
  <c r="O84" i="10" s="1"/>
  <c r="H80" i="10"/>
  <c r="F80" i="10"/>
  <c r="CW80" i="10" s="1"/>
  <c r="E80" i="10"/>
  <c r="CP79" i="10"/>
  <c r="CC79" i="10"/>
  <c r="CC84" i="10" s="1"/>
  <c r="AW79" i="10"/>
  <c r="AW84" i="10" s="1"/>
  <c r="AT79" i="10"/>
  <c r="AT84" i="10" s="1"/>
  <c r="X79" i="10"/>
  <c r="X84" i="10" s="1"/>
  <c r="U79" i="10"/>
  <c r="CW79" i="10" s="1"/>
  <c r="O79" i="10"/>
  <c r="H79" i="10"/>
  <c r="H84" i="10" s="1"/>
  <c r="F79" i="10"/>
  <c r="CV73" i="10"/>
  <c r="CV86" i="10" s="1"/>
  <c r="CU73" i="10"/>
  <c r="CT73" i="10"/>
  <c r="CT86" i="10" s="1"/>
  <c r="CS73" i="10"/>
  <c r="CR73" i="10"/>
  <c r="CR86" i="10" s="1"/>
  <c r="CQ73" i="10"/>
  <c r="CQ86" i="10" s="1"/>
  <c r="CO73" i="10"/>
  <c r="CN73" i="10"/>
  <c r="CN86" i="10" s="1"/>
  <c r="CI73" i="10"/>
  <c r="CH73" i="10"/>
  <c r="CH86" i="10" s="1"/>
  <c r="CG73" i="10"/>
  <c r="CG86" i="10" s="1"/>
  <c r="CF73" i="10"/>
  <c r="CF86" i="10" s="1"/>
  <c r="CE73" i="10"/>
  <c r="CD73" i="10"/>
  <c r="CD86" i="10" s="1"/>
  <c r="CD89" i="10" s="1"/>
  <c r="CB73" i="10"/>
  <c r="CA73" i="10"/>
  <c r="CA86" i="10" s="1"/>
  <c r="BZ73" i="10"/>
  <c r="BZ86" i="10" s="1"/>
  <c r="BY73" i="10"/>
  <c r="BX73" i="10"/>
  <c r="BX86" i="10" s="1"/>
  <c r="BW73" i="10"/>
  <c r="BW86" i="10" s="1"/>
  <c r="BV73" i="10"/>
  <c r="BU73" i="10"/>
  <c r="BU86" i="10" s="1"/>
  <c r="BT73" i="10"/>
  <c r="BT86" i="10" s="1"/>
  <c r="BS73" i="10"/>
  <c r="BS86" i="10" s="1"/>
  <c r="BR73" i="10"/>
  <c r="BR86" i="10" s="1"/>
  <c r="BQ73" i="10"/>
  <c r="BQ86" i="10" s="1"/>
  <c r="BP73" i="10"/>
  <c r="BO73" i="10"/>
  <c r="BO86" i="10" s="1"/>
  <c r="BN73" i="10"/>
  <c r="BN86" i="10" s="1"/>
  <c r="BM73" i="10"/>
  <c r="BM86" i="10" s="1"/>
  <c r="BL73" i="10"/>
  <c r="BL86" i="10" s="1"/>
  <c r="BK73" i="10"/>
  <c r="BK86" i="10" s="1"/>
  <c r="BJ73" i="10"/>
  <c r="BI73" i="10"/>
  <c r="BI86" i="10" s="1"/>
  <c r="BH73" i="10"/>
  <c r="BH86" i="10" s="1"/>
  <c r="BG73" i="10"/>
  <c r="BG86" i="10" s="1"/>
  <c r="BF73" i="10"/>
  <c r="BF86" i="10" s="1"/>
  <c r="BE73" i="10"/>
  <c r="BE86" i="10" s="1"/>
  <c r="BD73" i="10"/>
  <c r="BC73" i="10"/>
  <c r="BC86" i="10" s="1"/>
  <c r="BB73" i="10"/>
  <c r="BB86" i="10" s="1"/>
  <c r="BA73" i="10"/>
  <c r="AZ73" i="10"/>
  <c r="AZ86" i="10" s="1"/>
  <c r="AY73" i="10"/>
  <c r="AY86" i="10" s="1"/>
  <c r="AX73" i="10"/>
  <c r="AX86" i="10" s="1"/>
  <c r="AV73" i="10"/>
  <c r="AU73" i="10"/>
  <c r="AU86" i="10" s="1"/>
  <c r="AT73" i="10"/>
  <c r="AR73" i="10"/>
  <c r="AR86" i="10" s="1"/>
  <c r="AP73" i="10"/>
  <c r="AO73" i="10"/>
  <c r="AO86" i="10" s="1"/>
  <c r="AN73" i="10"/>
  <c r="AN86" i="10" s="1"/>
  <c r="AM73" i="10"/>
  <c r="AM86" i="10" s="1"/>
  <c r="AL73" i="10"/>
  <c r="AL86" i="10" s="1"/>
  <c r="AK73" i="10"/>
  <c r="AK86" i="10" s="1"/>
  <c r="AJ73" i="10"/>
  <c r="AI73" i="10"/>
  <c r="AI86" i="10" s="1"/>
  <c r="AH73" i="10"/>
  <c r="AH86" i="10" s="1"/>
  <c r="AG73" i="10"/>
  <c r="AG86" i="10" s="1"/>
  <c r="AF73" i="10"/>
  <c r="AF86" i="10" s="1"/>
  <c r="AE73" i="10"/>
  <c r="AE86" i="10" s="1"/>
  <c r="AD73" i="10"/>
  <c r="AC73" i="10"/>
  <c r="AC86" i="10" s="1"/>
  <c r="AB73" i="10"/>
  <c r="AB86" i="10" s="1"/>
  <c r="AA73" i="10"/>
  <c r="AA86" i="10" s="1"/>
  <c r="Z73" i="10"/>
  <c r="Z86" i="10" s="1"/>
  <c r="Y73" i="10"/>
  <c r="Y86" i="10" s="1"/>
  <c r="W73" i="10"/>
  <c r="V73" i="10"/>
  <c r="V86" i="10" s="1"/>
  <c r="T73" i="10"/>
  <c r="T86" i="10" s="1"/>
  <c r="S73" i="10"/>
  <c r="S86" i="10" s="1"/>
  <c r="R73" i="10"/>
  <c r="R86" i="10" s="1"/>
  <c r="Q73" i="10"/>
  <c r="Q86" i="10" s="1"/>
  <c r="P73" i="10"/>
  <c r="L73" i="10"/>
  <c r="L86" i="10" s="1"/>
  <c r="K73" i="10"/>
  <c r="K86" i="10" s="1"/>
  <c r="J73" i="10"/>
  <c r="J86" i="10" s="1"/>
  <c r="I73" i="10"/>
  <c r="G73" i="10"/>
  <c r="G86" i="10" s="1"/>
  <c r="D73" i="10"/>
  <c r="D86" i="10" s="1"/>
  <c r="C73" i="10"/>
  <c r="C86" i="10" s="1"/>
  <c r="CP72" i="10"/>
  <c r="CC72" i="10"/>
  <c r="AW72" i="10"/>
  <c r="X72" i="10"/>
  <c r="U72" i="10"/>
  <c r="O72" i="10"/>
  <c r="H72" i="10"/>
  <c r="E72" i="10"/>
  <c r="CW72" i="10" s="1"/>
  <c r="CP71" i="10"/>
  <c r="CC71" i="10"/>
  <c r="AW71" i="10"/>
  <c r="X71" i="10"/>
  <c r="U71" i="10"/>
  <c r="O71" i="10"/>
  <c r="H71" i="10"/>
  <c r="F71" i="10"/>
  <c r="CW71" i="10" s="1"/>
  <c r="CP70" i="10"/>
  <c r="CC70" i="10"/>
  <c r="AW70" i="10"/>
  <c r="X70" i="10"/>
  <c r="U70" i="10"/>
  <c r="O70" i="10"/>
  <c r="H70" i="10"/>
  <c r="F70" i="10"/>
  <c r="CW70" i="10" s="1"/>
  <c r="E70" i="10"/>
  <c r="CP69" i="10"/>
  <c r="CC69" i="10"/>
  <c r="AW69" i="10"/>
  <c r="X69" i="10"/>
  <c r="U69" i="10"/>
  <c r="O69" i="10"/>
  <c r="H69" i="10"/>
  <c r="E69" i="10"/>
  <c r="F69" i="10" s="1"/>
  <c r="CW69" i="10" s="1"/>
  <c r="CP68" i="10"/>
  <c r="CC68" i="10"/>
  <c r="AW68" i="10"/>
  <c r="X68" i="10"/>
  <c r="U68" i="10"/>
  <c r="O68" i="10"/>
  <c r="H68" i="10"/>
  <c r="F68" i="10"/>
  <c r="CW68" i="10" s="1"/>
  <c r="E68" i="10"/>
  <c r="CP67" i="10"/>
  <c r="CC67" i="10"/>
  <c r="AW67" i="10"/>
  <c r="X67" i="10"/>
  <c r="U67" i="10"/>
  <c r="O67" i="10"/>
  <c r="H67" i="10"/>
  <c r="F67" i="10"/>
  <c r="E67" i="10"/>
  <c r="CP66" i="10"/>
  <c r="CC66" i="10"/>
  <c r="AW66" i="10"/>
  <c r="X66" i="10"/>
  <c r="U66" i="10"/>
  <c r="O66" i="10"/>
  <c r="F66" i="10"/>
  <c r="E66" i="10"/>
  <c r="CW66" i="10" s="1"/>
  <c r="CP65" i="10"/>
  <c r="CC65" i="10"/>
  <c r="AW65" i="10"/>
  <c r="X65" i="10"/>
  <c r="U65" i="10"/>
  <c r="O65" i="10"/>
  <c r="H65" i="10"/>
  <c r="F65" i="10"/>
  <c r="CW65" i="10" s="1"/>
  <c r="E65" i="10"/>
  <c r="CP64" i="10"/>
  <c r="CC64" i="10"/>
  <c r="AW64" i="10"/>
  <c r="X64" i="10"/>
  <c r="U64" i="10"/>
  <c r="O64" i="10"/>
  <c r="H64" i="10"/>
  <c r="E64" i="10"/>
  <c r="F64" i="10" s="1"/>
  <c r="CW64" i="10" s="1"/>
  <c r="CP63" i="10"/>
  <c r="CC63" i="10"/>
  <c r="AW63" i="10"/>
  <c r="X63" i="10"/>
  <c r="U63" i="10"/>
  <c r="O63" i="10"/>
  <c r="H63" i="10"/>
  <c r="E63" i="10"/>
  <c r="CP62" i="10"/>
  <c r="CC62" i="10"/>
  <c r="AW62" i="10"/>
  <c r="X62" i="10"/>
  <c r="U62" i="10"/>
  <c r="O62" i="10"/>
  <c r="H62" i="10"/>
  <c r="F62" i="10"/>
  <c r="E62" i="10"/>
  <c r="CW62" i="10" s="1"/>
  <c r="CP61" i="10"/>
  <c r="CC61" i="10"/>
  <c r="AW61" i="10"/>
  <c r="X61" i="10"/>
  <c r="U61" i="10"/>
  <c r="O61" i="10"/>
  <c r="H61" i="10"/>
  <c r="E61" i="10"/>
  <c r="F61" i="10" s="1"/>
  <c r="CP60" i="10"/>
  <c r="CC60" i="10"/>
  <c r="AW60" i="10"/>
  <c r="X60" i="10"/>
  <c r="U60" i="10"/>
  <c r="O60" i="10"/>
  <c r="H60" i="10"/>
  <c r="F60" i="10"/>
  <c r="E60" i="10"/>
  <c r="CP59" i="10"/>
  <c r="CC59" i="10"/>
  <c r="AW59" i="10"/>
  <c r="X59" i="10"/>
  <c r="U59" i="10"/>
  <c r="O59" i="10"/>
  <c r="H59" i="10"/>
  <c r="E59" i="10"/>
  <c r="F59" i="10" s="1"/>
  <c r="CW59" i="10" s="1"/>
  <c r="CP58" i="10"/>
  <c r="CC58" i="10"/>
  <c r="AW58" i="10"/>
  <c r="X58" i="10"/>
  <c r="U58" i="10"/>
  <c r="O58" i="10"/>
  <c r="H58" i="10"/>
  <c r="F58" i="10"/>
  <c r="CW58" i="10" s="1"/>
  <c r="E58" i="10"/>
  <c r="CP57" i="10"/>
  <c r="CC57" i="10"/>
  <c r="AW57" i="10"/>
  <c r="X57" i="10"/>
  <c r="U57" i="10"/>
  <c r="O57" i="10"/>
  <c r="H57" i="10"/>
  <c r="F57" i="10"/>
  <c r="CW57" i="10" s="1"/>
  <c r="E57" i="10"/>
  <c r="CP56" i="10"/>
  <c r="CC56" i="10"/>
  <c r="AW56" i="10"/>
  <c r="X56" i="10"/>
  <c r="U56" i="10"/>
  <c r="O56" i="10"/>
  <c r="H56" i="10"/>
  <c r="E56" i="10"/>
  <c r="F56" i="10" s="1"/>
  <c r="CW56" i="10" s="1"/>
  <c r="CP55" i="10"/>
  <c r="CC55" i="10"/>
  <c r="AW55" i="10"/>
  <c r="X55" i="10"/>
  <c r="U55" i="10"/>
  <c r="O55" i="10"/>
  <c r="H55" i="10"/>
  <c r="F55" i="10"/>
  <c r="CW55" i="10" s="1"/>
  <c r="E55" i="10"/>
  <c r="CP54" i="10"/>
  <c r="CC54" i="10"/>
  <c r="AW54" i="10"/>
  <c r="X54" i="10"/>
  <c r="U54" i="10"/>
  <c r="O54" i="10"/>
  <c r="H54" i="10"/>
  <c r="F54" i="10"/>
  <c r="E54" i="10"/>
  <c r="CP53" i="10"/>
  <c r="CC53" i="10"/>
  <c r="AW53" i="10"/>
  <c r="X53" i="10"/>
  <c r="U53" i="10"/>
  <c r="O53" i="10"/>
  <c r="H53" i="10"/>
  <c r="E53" i="10"/>
  <c r="F53" i="10" s="1"/>
  <c r="CP52" i="10"/>
  <c r="CC52" i="10"/>
  <c r="AW52" i="10"/>
  <c r="X52" i="10"/>
  <c r="U52" i="10"/>
  <c r="O52" i="10"/>
  <c r="H52" i="10"/>
  <c r="E52" i="10"/>
  <c r="CP51" i="10"/>
  <c r="CC51" i="10"/>
  <c r="AW51" i="10"/>
  <c r="X51" i="10"/>
  <c r="U51" i="10"/>
  <c r="O51" i="10"/>
  <c r="H51" i="10"/>
  <c r="F51" i="10"/>
  <c r="E51" i="10"/>
  <c r="CW51" i="10" s="1"/>
  <c r="CP50" i="10"/>
  <c r="CC50" i="10"/>
  <c r="AW50" i="10"/>
  <c r="X50" i="10"/>
  <c r="U50" i="10"/>
  <c r="O50" i="10"/>
  <c r="H50" i="10"/>
  <c r="E50" i="10"/>
  <c r="F50" i="10" s="1"/>
  <c r="CP49" i="10"/>
  <c r="CC49" i="10"/>
  <c r="AW49" i="10"/>
  <c r="X49" i="10"/>
  <c r="U49" i="10"/>
  <c r="O49" i="10"/>
  <c r="H49" i="10"/>
  <c r="F49" i="10"/>
  <c r="E49" i="10"/>
  <c r="CP48" i="10"/>
  <c r="CC48" i="10"/>
  <c r="AW48" i="10"/>
  <c r="X48" i="10"/>
  <c r="U48" i="10"/>
  <c r="O48" i="10"/>
  <c r="H48" i="10"/>
  <c r="E48" i="10"/>
  <c r="F48" i="10" s="1"/>
  <c r="CW48" i="10" s="1"/>
  <c r="CP47" i="10"/>
  <c r="CC47" i="10"/>
  <c r="AW47" i="10"/>
  <c r="X47" i="10"/>
  <c r="U47" i="10"/>
  <c r="O47" i="10"/>
  <c r="H47" i="10"/>
  <c r="E47" i="10"/>
  <c r="CP46" i="10"/>
  <c r="CC46" i="10"/>
  <c r="AW46" i="10"/>
  <c r="X46" i="10"/>
  <c r="U46" i="10"/>
  <c r="O46" i="10"/>
  <c r="H46" i="10"/>
  <c r="E46" i="10"/>
  <c r="F46" i="10" s="1"/>
  <c r="CP45" i="10"/>
  <c r="CC45" i="10"/>
  <c r="AW45" i="10"/>
  <c r="X45" i="10"/>
  <c r="U45" i="10"/>
  <c r="O45" i="10"/>
  <c r="H45" i="10"/>
  <c r="F45" i="10"/>
  <c r="CW45" i="10" s="1"/>
  <c r="E45" i="10"/>
  <c r="CP44" i="10"/>
  <c r="CC44" i="10"/>
  <c r="AW44" i="10"/>
  <c r="X44" i="10"/>
  <c r="U44" i="10"/>
  <c r="O44" i="10"/>
  <c r="H44" i="10"/>
  <c r="F44" i="10"/>
  <c r="CW44" i="10" s="1"/>
  <c r="E44" i="10"/>
  <c r="CP43" i="10"/>
  <c r="CC43" i="10"/>
  <c r="AW43" i="10"/>
  <c r="X43" i="10"/>
  <c r="U43" i="10"/>
  <c r="O43" i="10"/>
  <c r="H43" i="10"/>
  <c r="E43" i="10"/>
  <c r="F43" i="10" s="1"/>
  <c r="CW43" i="10" s="1"/>
  <c r="CP42" i="10"/>
  <c r="CC42" i="10"/>
  <c r="AW42" i="10"/>
  <c r="X42" i="10"/>
  <c r="U42" i="10"/>
  <c r="O42" i="10"/>
  <c r="H42" i="10"/>
  <c r="E42" i="10"/>
  <c r="CP41" i="10"/>
  <c r="CC41" i="10"/>
  <c r="AW41" i="10"/>
  <c r="X41" i="10"/>
  <c r="U41" i="10"/>
  <c r="O41" i="10"/>
  <c r="H41" i="10"/>
  <c r="F41" i="10"/>
  <c r="E41" i="10"/>
  <c r="CW41" i="10" s="1"/>
  <c r="CP40" i="10"/>
  <c r="CC40" i="10"/>
  <c r="AW40" i="10"/>
  <c r="X40" i="10"/>
  <c r="U40" i="10"/>
  <c r="O40" i="10"/>
  <c r="H40" i="10"/>
  <c r="F40" i="10"/>
  <c r="CW40" i="10" s="1"/>
  <c r="E40" i="10"/>
  <c r="CP39" i="10"/>
  <c r="CC39" i="10"/>
  <c r="AW39" i="10"/>
  <c r="X39" i="10"/>
  <c r="U39" i="10"/>
  <c r="O39" i="10"/>
  <c r="H39" i="10"/>
  <c r="F39" i="10"/>
  <c r="CW39" i="10" s="1"/>
  <c r="E39" i="10"/>
  <c r="CP38" i="10"/>
  <c r="CC38" i="10"/>
  <c r="AW38" i="10"/>
  <c r="X38" i="10"/>
  <c r="U38" i="10"/>
  <c r="O38" i="10"/>
  <c r="H38" i="10"/>
  <c r="E38" i="10"/>
  <c r="F38" i="10" s="1"/>
  <c r="CW38" i="10" s="1"/>
  <c r="CP37" i="10"/>
  <c r="CC37" i="10"/>
  <c r="AW37" i="10"/>
  <c r="X37" i="10"/>
  <c r="U37" i="10"/>
  <c r="O37" i="10"/>
  <c r="H37" i="10"/>
  <c r="E37" i="10"/>
  <c r="F37" i="10" s="1"/>
  <c r="CW37" i="10" s="1"/>
  <c r="CP36" i="10"/>
  <c r="CC36" i="10"/>
  <c r="AW36" i="10"/>
  <c r="X36" i="10"/>
  <c r="U36" i="10"/>
  <c r="O36" i="10"/>
  <c r="H36" i="10"/>
  <c r="F36" i="10"/>
  <c r="E36" i="10"/>
  <c r="CW36" i="10" s="1"/>
  <c r="CP35" i="10"/>
  <c r="CC35" i="10"/>
  <c r="AW35" i="10"/>
  <c r="X35" i="10"/>
  <c r="U35" i="10"/>
  <c r="O35" i="10"/>
  <c r="H35" i="10"/>
  <c r="E35" i="10"/>
  <c r="F35" i="10" s="1"/>
  <c r="CP34" i="10"/>
  <c r="CC34" i="10"/>
  <c r="AW34" i="10"/>
  <c r="X34" i="10"/>
  <c r="U34" i="10"/>
  <c r="O34" i="10"/>
  <c r="H34" i="10"/>
  <c r="F34" i="10"/>
  <c r="E34" i="10"/>
  <c r="CP33" i="10"/>
  <c r="CC33" i="10"/>
  <c r="AW33" i="10"/>
  <c r="X33" i="10"/>
  <c r="U33" i="10"/>
  <c r="O33" i="10"/>
  <c r="H33" i="10"/>
  <c r="E33" i="10"/>
  <c r="F33" i="10" s="1"/>
  <c r="CW33" i="10" s="1"/>
  <c r="CP32" i="10"/>
  <c r="CC32" i="10"/>
  <c r="AW32" i="10"/>
  <c r="X32" i="10"/>
  <c r="U32" i="10"/>
  <c r="O32" i="10"/>
  <c r="H32" i="10"/>
  <c r="F32" i="10"/>
  <c r="CW32" i="10" s="1"/>
  <c r="E32" i="10"/>
  <c r="CP31" i="10"/>
  <c r="CC31" i="10"/>
  <c r="AW31" i="10"/>
  <c r="X31" i="10"/>
  <c r="U31" i="10"/>
  <c r="O31" i="10"/>
  <c r="H31" i="10"/>
  <c r="F31" i="10"/>
  <c r="E31" i="10"/>
  <c r="CP30" i="10"/>
  <c r="CC30" i="10"/>
  <c r="AW30" i="10"/>
  <c r="X30" i="10"/>
  <c r="U30" i="10"/>
  <c r="O30" i="10"/>
  <c r="H30" i="10"/>
  <c r="E30" i="10"/>
  <c r="F30" i="10" s="1"/>
  <c r="CP29" i="10"/>
  <c r="CC29" i="10"/>
  <c r="AW29" i="10"/>
  <c r="X29" i="10"/>
  <c r="U29" i="10"/>
  <c r="O29" i="10"/>
  <c r="H29" i="10"/>
  <c r="E29" i="10"/>
  <c r="CP28" i="10"/>
  <c r="CC28" i="10"/>
  <c r="AW28" i="10"/>
  <c r="X28" i="10"/>
  <c r="U28" i="10"/>
  <c r="O28" i="10"/>
  <c r="H28" i="10"/>
  <c r="E28" i="10"/>
  <c r="F28" i="10" s="1"/>
  <c r="CW28" i="10" s="1"/>
  <c r="CP27" i="10"/>
  <c r="CC27" i="10"/>
  <c r="AW27" i="10"/>
  <c r="X27" i="10"/>
  <c r="U27" i="10"/>
  <c r="O27" i="10"/>
  <c r="H27" i="10"/>
  <c r="F27" i="10"/>
  <c r="CW27" i="10" s="1"/>
  <c r="E27" i="10"/>
  <c r="CP26" i="10"/>
  <c r="CC26" i="10"/>
  <c r="AW26" i="10"/>
  <c r="X26" i="10"/>
  <c r="U26" i="10"/>
  <c r="O26" i="10"/>
  <c r="H26" i="10"/>
  <c r="F26" i="10"/>
  <c r="CW26" i="10" s="1"/>
  <c r="E26" i="10"/>
  <c r="CP25" i="10"/>
  <c r="CC25" i="10"/>
  <c r="AW25" i="10"/>
  <c r="X25" i="10"/>
  <c r="U25" i="10"/>
  <c r="O25" i="10"/>
  <c r="H25" i="10"/>
  <c r="E25" i="10"/>
  <c r="F25" i="10" s="1"/>
  <c r="CW25" i="10" s="1"/>
  <c r="CP24" i="10"/>
  <c r="CC24" i="10"/>
  <c r="AW24" i="10"/>
  <c r="X24" i="10"/>
  <c r="U24" i="10"/>
  <c r="O24" i="10"/>
  <c r="H24" i="10"/>
  <c r="E24" i="10"/>
  <c r="CP23" i="10"/>
  <c r="CC23" i="10"/>
  <c r="AW23" i="10"/>
  <c r="X23" i="10"/>
  <c r="U23" i="10"/>
  <c r="O23" i="10"/>
  <c r="H23" i="10"/>
  <c r="F23" i="10"/>
  <c r="E23" i="10"/>
  <c r="CW23" i="10" s="1"/>
  <c r="CP22" i="10"/>
  <c r="CC22" i="10"/>
  <c r="AW22" i="10"/>
  <c r="X22" i="10"/>
  <c r="U22" i="10"/>
  <c r="O22" i="10"/>
  <c r="H22" i="10"/>
  <c r="F22" i="10"/>
  <c r="CW22" i="10" s="1"/>
  <c r="E22" i="10"/>
  <c r="CP21" i="10"/>
  <c r="CC21" i="10"/>
  <c r="AW21" i="10"/>
  <c r="X21" i="10"/>
  <c r="U21" i="10"/>
  <c r="O21" i="10"/>
  <c r="H21" i="10"/>
  <c r="F21" i="10"/>
  <c r="CW21" i="10" s="1"/>
  <c r="E21" i="10"/>
  <c r="CP20" i="10"/>
  <c r="CC20" i="10"/>
  <c r="AW20" i="10"/>
  <c r="X20" i="10"/>
  <c r="U20" i="10"/>
  <c r="O20" i="10"/>
  <c r="H20" i="10"/>
  <c r="E20" i="10"/>
  <c r="F20" i="10" s="1"/>
  <c r="CW20" i="10" s="1"/>
  <c r="CP19" i="10"/>
  <c r="CC19" i="10"/>
  <c r="AW19" i="10"/>
  <c r="X19" i="10"/>
  <c r="U19" i="10"/>
  <c r="O19" i="10"/>
  <c r="H19" i="10"/>
  <c r="E19" i="10"/>
  <c r="F19" i="10" s="1"/>
  <c r="CW19" i="10" s="1"/>
  <c r="CP18" i="10"/>
  <c r="CC18" i="10"/>
  <c r="AW18" i="10"/>
  <c r="X18" i="10"/>
  <c r="U18" i="10"/>
  <c r="O18" i="10"/>
  <c r="H18" i="10"/>
  <c r="F18" i="10"/>
  <c r="E18" i="10"/>
  <c r="CW18" i="10" s="1"/>
  <c r="CP17" i="10"/>
  <c r="CC17" i="10"/>
  <c r="AW17" i="10"/>
  <c r="X17" i="10"/>
  <c r="U17" i="10"/>
  <c r="O17" i="10"/>
  <c r="H17" i="10"/>
  <c r="E17" i="10"/>
  <c r="F17" i="10" s="1"/>
  <c r="CP16" i="10"/>
  <c r="CC16" i="10"/>
  <c r="AW16" i="10"/>
  <c r="X16" i="10"/>
  <c r="U16" i="10"/>
  <c r="O16" i="10"/>
  <c r="H16" i="10"/>
  <c r="F16" i="10"/>
  <c r="E16" i="10"/>
  <c r="CP15" i="10"/>
  <c r="CC15" i="10"/>
  <c r="AW15" i="10"/>
  <c r="X15" i="10"/>
  <c r="U15" i="10"/>
  <c r="O15" i="10"/>
  <c r="H15" i="10"/>
  <c r="E15" i="10"/>
  <c r="F15" i="10" s="1"/>
  <c r="CW15" i="10" s="1"/>
  <c r="CP14" i="10"/>
  <c r="CC14" i="10"/>
  <c r="AW14" i="10"/>
  <c r="X14" i="10"/>
  <c r="U14" i="10"/>
  <c r="O14" i="10"/>
  <c r="H14" i="10"/>
  <c r="F14" i="10"/>
  <c r="CW14" i="10" s="1"/>
  <c r="E14" i="10"/>
  <c r="CP13" i="10"/>
  <c r="CC13" i="10"/>
  <c r="AW13" i="10"/>
  <c r="X13" i="10"/>
  <c r="U13" i="10"/>
  <c r="O13" i="10"/>
  <c r="H13" i="10"/>
  <c r="E13" i="10"/>
  <c r="F13" i="10" s="1"/>
  <c r="CW13" i="10" s="1"/>
  <c r="CP12" i="10"/>
  <c r="CC12" i="10"/>
  <c r="AW12" i="10"/>
  <c r="X12" i="10"/>
  <c r="U12" i="10"/>
  <c r="O12" i="10"/>
  <c r="H12" i="10"/>
  <c r="E12" i="10"/>
  <c r="F12" i="10" s="1"/>
  <c r="CP11" i="10"/>
  <c r="CC11" i="10"/>
  <c r="AW11" i="10"/>
  <c r="X11" i="10"/>
  <c r="U11" i="10"/>
  <c r="O11" i="10"/>
  <c r="H11" i="10"/>
  <c r="E11" i="10"/>
  <c r="CP10" i="10"/>
  <c r="CC10" i="10"/>
  <c r="AW10" i="10"/>
  <c r="X10" i="10"/>
  <c r="U10" i="10"/>
  <c r="O10" i="10"/>
  <c r="H10" i="10"/>
  <c r="E10" i="10"/>
  <c r="F10" i="10" s="1"/>
  <c r="CW10" i="10" s="1"/>
  <c r="CP9" i="10"/>
  <c r="CC9" i="10"/>
  <c r="AW9" i="10"/>
  <c r="X9" i="10"/>
  <c r="U9" i="10"/>
  <c r="O9" i="10"/>
  <c r="H9" i="10"/>
  <c r="F9" i="10"/>
  <c r="CW9" i="10" s="1"/>
  <c r="E9" i="10"/>
  <c r="CP8" i="10"/>
  <c r="CC8" i="10"/>
  <c r="AW8" i="10"/>
  <c r="X8" i="10"/>
  <c r="U8" i="10"/>
  <c r="O8" i="10"/>
  <c r="H8" i="10"/>
  <c r="F8" i="10"/>
  <c r="CW8" i="10" s="1"/>
  <c r="E8" i="10"/>
  <c r="CP7" i="10"/>
  <c r="CC7" i="10"/>
  <c r="AW7" i="10"/>
  <c r="U7" i="10"/>
  <c r="O7" i="10"/>
  <c r="H7" i="10"/>
  <c r="F7" i="10"/>
  <c r="E7" i="10"/>
  <c r="CP6" i="10"/>
  <c r="CP73" i="10" s="1"/>
  <c r="CC6" i="10"/>
  <c r="CC73" i="10" s="1"/>
  <c r="CC86" i="10" s="1"/>
  <c r="X6" i="10"/>
  <c r="X73" i="10" s="1"/>
  <c r="U6" i="10"/>
  <c r="U73" i="10" s="1"/>
  <c r="O6" i="10"/>
  <c r="O73" i="10" s="1"/>
  <c r="O86" i="10" s="1"/>
  <c r="H6" i="10"/>
  <c r="H73" i="10" s="1"/>
  <c r="H86" i="10" s="1"/>
  <c r="E6" i="10"/>
  <c r="F6" i="10" s="1"/>
  <c r="U86" i="10" l="1"/>
  <c r="X86" i="10"/>
  <c r="AT86" i="10"/>
  <c r="F84" i="10"/>
  <c r="CP86" i="10"/>
  <c r="F11" i="10"/>
  <c r="CW11" i="10" s="1"/>
  <c r="CW12" i="10"/>
  <c r="CW17" i="10"/>
  <c r="F24" i="10"/>
  <c r="CW24" i="10" s="1"/>
  <c r="F29" i="10"/>
  <c r="CW29" i="10" s="1"/>
  <c r="CW30" i="10"/>
  <c r="CW35" i="10"/>
  <c r="F42" i="10"/>
  <c r="CW42" i="10" s="1"/>
  <c r="F47" i="10"/>
  <c r="CW47" i="10" s="1"/>
  <c r="CW50" i="10"/>
  <c r="F52" i="10"/>
  <c r="CW52" i="10" s="1"/>
  <c r="CW53" i="10"/>
  <c r="CW61" i="10"/>
  <c r="F63" i="10"/>
  <c r="CW63" i="10" s="1"/>
  <c r="E73" i="10"/>
  <c r="E86" i="10" s="1"/>
  <c r="BA86" i="10"/>
  <c r="F81" i="10"/>
  <c r="CW16" i="10"/>
  <c r="CW34" i="10"/>
  <c r="CW60" i="10"/>
  <c r="U84" i="10"/>
  <c r="CW31" i="10"/>
  <c r="CW54" i="10"/>
  <c r="CW67" i="10"/>
  <c r="CW81" i="10"/>
  <c r="CW84" i="10" s="1"/>
  <c r="CW49" i="10"/>
  <c r="AW73" i="10"/>
  <c r="AW86" i="10" s="1"/>
  <c r="CW46" i="10"/>
  <c r="CW7" i="10"/>
  <c r="CW6" i="10"/>
  <c r="F73" i="10" l="1"/>
  <c r="F86" i="10" s="1"/>
  <c r="CW73" i="10"/>
  <c r="CW86" i="10" s="1"/>
  <c r="C85" i="9"/>
  <c r="M72" i="12" l="1"/>
  <c r="BS72" i="12"/>
  <c r="BR72" i="12"/>
  <c r="BQ72" i="12"/>
  <c r="BP72" i="12"/>
  <c r="BO72" i="12"/>
  <c r="BN72" i="12"/>
  <c r="BM72" i="12"/>
  <c r="BL72" i="12"/>
  <c r="BK72" i="12"/>
  <c r="BJ72" i="12"/>
  <c r="BI72" i="12"/>
  <c r="BH72" i="12"/>
  <c r="BG72" i="12"/>
  <c r="BF72" i="12"/>
  <c r="BE72" i="12"/>
  <c r="BD72" i="12"/>
  <c r="BC72" i="12"/>
  <c r="BB72" i="12"/>
  <c r="BA72" i="12"/>
  <c r="AZ72" i="12"/>
  <c r="AY72" i="12"/>
  <c r="AX72" i="12"/>
  <c r="AW72" i="12"/>
  <c r="AV72" i="12"/>
  <c r="AU72" i="12"/>
  <c r="AT72" i="12"/>
  <c r="AS72" i="12"/>
  <c r="AR72" i="12"/>
  <c r="AQ72" i="12"/>
  <c r="AO72" i="12"/>
  <c r="AN72" i="12"/>
  <c r="AM72" i="12"/>
  <c r="AK72" i="12"/>
  <c r="AI72" i="12"/>
  <c r="AH72" i="12"/>
  <c r="AG72" i="12"/>
  <c r="AF72" i="12"/>
  <c r="AE72" i="12"/>
  <c r="AD72" i="12"/>
  <c r="AC72" i="12"/>
  <c r="AB72" i="12"/>
  <c r="AA72" i="12"/>
  <c r="Y72" i="12"/>
  <c r="X72" i="12"/>
  <c r="W72" i="12"/>
  <c r="V72" i="12"/>
  <c r="U72" i="12"/>
  <c r="T72" i="12"/>
  <c r="S72" i="12"/>
  <c r="R72" i="12"/>
  <c r="P72" i="12"/>
  <c r="O72" i="12"/>
  <c r="L72" i="12"/>
  <c r="K72" i="12"/>
  <c r="J72" i="12"/>
  <c r="I72" i="12"/>
  <c r="E72" i="12"/>
  <c r="D72" i="12"/>
  <c r="H71" i="12"/>
  <c r="C71" i="12" s="1"/>
  <c r="H70" i="12"/>
  <c r="C70" i="12" s="1"/>
  <c r="H69" i="12"/>
  <c r="C69" i="12" s="1"/>
  <c r="H68" i="12"/>
  <c r="C68" i="12" s="1"/>
  <c r="H67" i="12"/>
  <c r="C67" i="12" s="1"/>
  <c r="H66" i="12"/>
  <c r="C66" i="12" s="1"/>
  <c r="BU72" i="12" l="1"/>
  <c r="H72" i="12"/>
  <c r="AP72" i="12"/>
  <c r="N72" i="12"/>
  <c r="Q72" i="12"/>
  <c r="C72" i="12" l="1"/>
</calcChain>
</file>

<file path=xl/sharedStrings.xml><?xml version="1.0" encoding="utf-8"?>
<sst xmlns="http://schemas.openxmlformats.org/spreadsheetml/2006/main" count="656" uniqueCount="295">
  <si>
    <t>№</t>
  </si>
  <si>
    <t>Наименование учр-ия</t>
  </si>
  <si>
    <t>нормативные затраты на начисления на  оплату труда 213  госстандарт</t>
  </si>
  <si>
    <t>нормативные затраты на приобр.услуг связи статья 221</t>
  </si>
  <si>
    <t>водоснабжение</t>
  </si>
  <si>
    <t>канализация</t>
  </si>
  <si>
    <t>теплоснабжение</t>
  </si>
  <si>
    <t>эл/энергия</t>
  </si>
  <si>
    <t>газ</t>
  </si>
  <si>
    <t>нормативные затраты на коммун.услуги статья 223</t>
  </si>
  <si>
    <t>Погаш. Задолж. по статье 223</t>
  </si>
  <si>
    <t xml:space="preserve"> Прочие нормативные затраты статья 225</t>
  </si>
  <si>
    <t>ТБО</t>
  </si>
  <si>
    <t>Дизинфекц.</t>
  </si>
  <si>
    <t>Тех. осмотр машин</t>
  </si>
  <si>
    <t>Иные нормативные затраты  статья 226</t>
  </si>
  <si>
    <t>мед. осмотр</t>
  </si>
  <si>
    <t>информ. услуги</t>
  </si>
  <si>
    <t>подписка</t>
  </si>
  <si>
    <t>инф. тех. сопров. 1С</t>
  </si>
  <si>
    <t>уст. Антивирус. Прогр.</t>
  </si>
  <si>
    <t>ОСАГО</t>
  </si>
  <si>
    <t xml:space="preserve">изгот. аттест. </t>
  </si>
  <si>
    <t xml:space="preserve">изгот. прил. к аттест. </t>
  </si>
  <si>
    <t>закупка медалей</t>
  </si>
  <si>
    <t>Нормативные затраты на приоб.осн.средств статья 310</t>
  </si>
  <si>
    <t>Нормативные затраты на приоб.мат. услуг статья 340</t>
  </si>
  <si>
    <t>Хоз. Расходы</t>
  </si>
  <si>
    <t>ГСМ</t>
  </si>
  <si>
    <t>Зап. Части</t>
  </si>
  <si>
    <t xml:space="preserve">Краска </t>
  </si>
  <si>
    <t>Всего</t>
  </si>
  <si>
    <t>МОУ №1</t>
  </si>
  <si>
    <t>МОУ №2</t>
  </si>
  <si>
    <t>МОУ №3</t>
  </si>
  <si>
    <t>МОУ №4</t>
  </si>
  <si>
    <t>МОУ №5</t>
  </si>
  <si>
    <t>МОУ №6</t>
  </si>
  <si>
    <t>МОУ №7</t>
  </si>
  <si>
    <t>МОУ №8</t>
  </si>
  <si>
    <t>МОУ №9</t>
  </si>
  <si>
    <t>МОУ №10</t>
  </si>
  <si>
    <t>МОУ №11</t>
  </si>
  <si>
    <t>МОУ №12</t>
  </si>
  <si>
    <t>МОУ №13</t>
  </si>
  <si>
    <t>МОУ №14</t>
  </si>
  <si>
    <t>МОУ №15</t>
  </si>
  <si>
    <t>МОУ №16</t>
  </si>
  <si>
    <t>МОУ №17</t>
  </si>
  <si>
    <t>МОУ №18</t>
  </si>
  <si>
    <t>МОУ №19</t>
  </si>
  <si>
    <t>МОУ №20</t>
  </si>
  <si>
    <t>МОУ №21</t>
  </si>
  <si>
    <t>МОУ №22</t>
  </si>
  <si>
    <t>МОУ №23</t>
  </si>
  <si>
    <t>МОУ №24</t>
  </si>
  <si>
    <t>МОУ №25</t>
  </si>
  <si>
    <t>МОУ №26</t>
  </si>
  <si>
    <t>МОУ №27</t>
  </si>
  <si>
    <t>МОУ №28</t>
  </si>
  <si>
    <t>МОУ №29</t>
  </si>
  <si>
    <t>МОУ №30</t>
  </si>
  <si>
    <t>МОУ №31</t>
  </si>
  <si>
    <t>МОУ №32</t>
  </si>
  <si>
    <t>МОУ №33</t>
  </si>
  <si>
    <t>МОУ №34</t>
  </si>
  <si>
    <t>МОУ №35</t>
  </si>
  <si>
    <t>МОУ №36</t>
  </si>
  <si>
    <t>МОУ №37</t>
  </si>
  <si>
    <t>МОУ №38</t>
  </si>
  <si>
    <t>МОУ №39</t>
  </si>
  <si>
    <t>МОУ №40</t>
  </si>
  <si>
    <t>МОУ №41</t>
  </si>
  <si>
    <t>МОУ №42</t>
  </si>
  <si>
    <t>МОУ №43</t>
  </si>
  <si>
    <t>МОУ №44</t>
  </si>
  <si>
    <t>МОУ №45</t>
  </si>
  <si>
    <t>МОУ №46</t>
  </si>
  <si>
    <t>МОУ №47</t>
  </si>
  <si>
    <t>МОУ №48</t>
  </si>
  <si>
    <t>МОУ №49</t>
  </si>
  <si>
    <t>МОУ №50</t>
  </si>
  <si>
    <t>МОУ №51</t>
  </si>
  <si>
    <t>МОУ №52</t>
  </si>
  <si>
    <t>МОУ №53</t>
  </si>
  <si>
    <t>МОУ №55</t>
  </si>
  <si>
    <t>МОУ №56</t>
  </si>
  <si>
    <t>МОУ №57</t>
  </si>
  <si>
    <t>МОУ №58</t>
  </si>
  <si>
    <t>Перспектива</t>
  </si>
  <si>
    <t>Прогимназия №27</t>
  </si>
  <si>
    <t>Прогимназия №52</t>
  </si>
  <si>
    <t>Прогимназия №66</t>
  </si>
  <si>
    <t>Прогимназия №68</t>
  </si>
  <si>
    <t>Прогимназия №71</t>
  </si>
  <si>
    <t>Прогимназия №78</t>
  </si>
  <si>
    <t>Наименование учреждения</t>
  </si>
  <si>
    <t>Субвенции (госстандарт)</t>
  </si>
  <si>
    <t>112,122 "Прочие выплаты."</t>
  </si>
  <si>
    <t xml:space="preserve">                                                 Местный</t>
  </si>
  <si>
    <t>ВСЕГО 244</t>
  </si>
  <si>
    <t>Заправка катриджей</t>
  </si>
  <si>
    <t>Поверка весов</t>
  </si>
  <si>
    <t>тек. ремонт оборуд.</t>
  </si>
  <si>
    <t>тех.обсл.очист. соор.</t>
  </si>
  <si>
    <t>услуги по утил.быт. отходов</t>
  </si>
  <si>
    <t>предрейсовый осмотр автомоб.</t>
  </si>
  <si>
    <t>Тех. обсл. газ.обор, котельной, лифта</t>
  </si>
  <si>
    <t>тревожная сигн.ОВО</t>
  </si>
  <si>
    <t>прогр. Обесп. windows</t>
  </si>
  <si>
    <t>Проектные работы</t>
  </si>
  <si>
    <t>Навигационно-информационное обслуживание траспортных средств</t>
  </si>
  <si>
    <t>Предрейсовый осмотр водителей</t>
  </si>
  <si>
    <t>Подготовка к аттестации по профстандарту "Гл.бухгалтер"</t>
  </si>
  <si>
    <t>Обучение на курсах по госзакупкам</t>
  </si>
  <si>
    <t>Система контентной фильтрации/родительского контроля</t>
  </si>
  <si>
    <t>Дрова на отопл.</t>
  </si>
  <si>
    <t xml:space="preserve"> 850- Уплата налогов, сборов и иных платежей</t>
  </si>
  <si>
    <t>851 -Уплата налога на землю</t>
  </si>
  <si>
    <t>851 -Уплата налога на имущество</t>
  </si>
  <si>
    <t>852-Транспортный налог</t>
  </si>
  <si>
    <t>852- Плата за негативное воздействие</t>
  </si>
  <si>
    <t>852- Госпошлина</t>
  </si>
  <si>
    <t>Энергия Р</t>
  </si>
  <si>
    <t>Энергоаудит</t>
  </si>
  <si>
    <t>в том числе</t>
  </si>
  <si>
    <t>программа энергосбережения</t>
  </si>
  <si>
    <t>ИТОГО</t>
  </si>
  <si>
    <t>мест.</t>
  </si>
  <si>
    <t>госстанд.</t>
  </si>
  <si>
    <t>244 Обучение бухгалтеров (ст.290)</t>
  </si>
  <si>
    <t>прогр.обесп. 1 С зарплата и кадры</t>
  </si>
  <si>
    <t xml:space="preserve"> Нормативные затраты на оказание мун. услуг , норм. затрат на содерждание имущества </t>
  </si>
  <si>
    <t>МОУ №59</t>
  </si>
  <si>
    <t>услуги по разм. Сайта</t>
  </si>
  <si>
    <t>подшивка докум.</t>
  </si>
  <si>
    <t>Изготовление бланков, вывесок</t>
  </si>
  <si>
    <t>Прочие расходы</t>
  </si>
  <si>
    <t>Приложение №2</t>
  </si>
  <si>
    <t>УТВЕРЖДЕНО</t>
  </si>
  <si>
    <t>Приказом МКУ</t>
  </si>
  <si>
    <t>"Управление образования"</t>
  </si>
  <si>
    <t>Администрации г. Махачкалы</t>
  </si>
  <si>
    <t>от _____________ №_________</t>
  </si>
  <si>
    <t>Размер субсидий (тыс. руб.)</t>
  </si>
  <si>
    <t>МБОУ "Гимназия № 1"</t>
  </si>
  <si>
    <t xml:space="preserve">МБОУ "СОШ № 2" </t>
  </si>
  <si>
    <t>МБОУ "Многопрофильный лицей № 3"</t>
  </si>
  <si>
    <t>МБОУ "Гимназия № 4"</t>
  </si>
  <si>
    <t>МБОУ "Лицей № 5"</t>
  </si>
  <si>
    <t>МБОУ "СОШ № 6"</t>
  </si>
  <si>
    <t>МБОУ "Гимназия № 7"</t>
  </si>
  <si>
    <t>МБОУ "Многопрофильный лицей № 8"</t>
  </si>
  <si>
    <t>МБОУ "Лицей № 9"</t>
  </si>
  <si>
    <t>МБОУ "СОШ № 10"</t>
  </si>
  <si>
    <t>МБОУ "Гимназия № 11"</t>
  </si>
  <si>
    <t>МБОУ "СОШ № 12"</t>
  </si>
  <si>
    <t>МБОУ "Гимназия № 13"</t>
  </si>
  <si>
    <t>МБОУ "СОШ № 14"</t>
  </si>
  <si>
    <t>МБОУ "СОШ № 15"</t>
  </si>
  <si>
    <t>МБОУ "СОШ № 16"</t>
  </si>
  <si>
    <t>МБОУ "Гимназия № 17"</t>
  </si>
  <si>
    <t>МБОУ "СОШ № 18"</t>
  </si>
  <si>
    <t>МБОУ "СОШ № 19"</t>
  </si>
  <si>
    <t>МБОУ "СОШ № 20"</t>
  </si>
  <si>
    <t>МБОУ "СОШ № 21"</t>
  </si>
  <si>
    <t>МБОУ "Лицей № 22"</t>
  </si>
  <si>
    <t>МБОУ "СОШ № 23"</t>
  </si>
  <si>
    <t>МБОУ "СОШ № 24"</t>
  </si>
  <si>
    <t>МБОУ "СОШ № 26"</t>
  </si>
  <si>
    <t>МБОУ "СОШ № 27"</t>
  </si>
  <si>
    <t>МБОУ "Гимназия № 28"</t>
  </si>
  <si>
    <t>МБОУ "СОШ № 29"</t>
  </si>
  <si>
    <t>МБОУ "Многопофильный лицей № 30"</t>
  </si>
  <si>
    <t>МБОУ "СОШ № 31"</t>
  </si>
  <si>
    <t>МБОУ "СОШ № 32"</t>
  </si>
  <si>
    <t>МБОУ "Гимназия № 33"</t>
  </si>
  <si>
    <t>МБОУ "СОШ № 34"</t>
  </si>
  <si>
    <t>МБОУ "Гимназия № 35"</t>
  </si>
  <si>
    <t>МБОУ "СОШ № 36"</t>
  </si>
  <si>
    <t>МБОУ "Гимназия № 37"</t>
  </si>
  <si>
    <t>МБОУ "Гимназия № 38"</t>
  </si>
  <si>
    <t>МБОУ "СОШ № 40"</t>
  </si>
  <si>
    <t>МБОУ "СОШ № 41"</t>
  </si>
  <si>
    <t>МБОУ "СОШ № 42"</t>
  </si>
  <si>
    <t>МБОУ "СОШ № 43"</t>
  </si>
  <si>
    <t>МБОУ "СОШ № 44"</t>
  </si>
  <si>
    <t>МБОУ "СОШ № 45"</t>
  </si>
  <si>
    <t>МБОУ "СОШ № 46"</t>
  </si>
  <si>
    <t>МБОУ "СОШ № 47"</t>
  </si>
  <si>
    <t>МБОУ "СОШ № 48"</t>
  </si>
  <si>
    <t>МБОУ "СОШ № 49"</t>
  </si>
  <si>
    <t>МБОУ "СОШ № 50"</t>
  </si>
  <si>
    <t>МБОУ "Лицей № 51"</t>
  </si>
  <si>
    <t>МБОУ "Лицей № 52"</t>
  </si>
  <si>
    <t>МБОУ "СОШ № 53"</t>
  </si>
  <si>
    <t>МБОУ "СОШ № 55"</t>
  </si>
  <si>
    <t>МБОУ "Гимназия № 56"</t>
  </si>
  <si>
    <t>МБОУ "СОШ № 57"</t>
  </si>
  <si>
    <t>МБОУ "СОШ № 58"</t>
  </si>
  <si>
    <t>МБОУ "СОШ № 59"</t>
  </si>
  <si>
    <t>МБОУ Гимназия "Перспектива"</t>
  </si>
  <si>
    <t>К.А. Алиева</t>
  </si>
  <si>
    <t xml:space="preserve"> </t>
  </si>
  <si>
    <t>МОУ №60</t>
  </si>
  <si>
    <t>МОУ №61</t>
  </si>
  <si>
    <t>связь</t>
  </si>
  <si>
    <t>сервисное обсл. Счетсчика</t>
  </si>
  <si>
    <t>Типографские услуги</t>
  </si>
  <si>
    <t>Хоз. Расходы на  ЕГЭ</t>
  </si>
  <si>
    <t>Лабораторные исслед. в рамках произ. контроля</t>
  </si>
  <si>
    <t>Аренда 224</t>
  </si>
  <si>
    <t>пилотный проект питание 1-4 кл.</t>
  </si>
  <si>
    <t>кол-во дет.</t>
  </si>
  <si>
    <t>МБОУ "СОШ № 60"</t>
  </si>
  <si>
    <t>МБОУ "СОШ № 61"</t>
  </si>
  <si>
    <t>Доведение</t>
  </si>
  <si>
    <t>Всего нормативные затраты на оплату труда 211  госстандарт</t>
  </si>
  <si>
    <t>МБОУ "СОШ № 25"</t>
  </si>
  <si>
    <t>МБОУ "Многопрофильный лицей № 39"</t>
  </si>
  <si>
    <t>МБОУ "Начальная школа - детский сад № 27 "</t>
  </si>
  <si>
    <t>МБОУ "Начальная школа - детский сад № 52"</t>
  </si>
  <si>
    <t>МБОУ "Начальная школа - детский сад № 66"</t>
  </si>
  <si>
    <t>МБОУ "Начальная школа - детский сад № 68"</t>
  </si>
  <si>
    <t>МБОУ "Начальная школа - детский сад № 71"</t>
  </si>
  <si>
    <t>МБОУ "Начальная школа - детский сад № 78"</t>
  </si>
  <si>
    <t>по тариф.</t>
  </si>
  <si>
    <t>довед</t>
  </si>
  <si>
    <t>интернет</t>
  </si>
  <si>
    <t>Тех.обсл. системы доочистки воды</t>
  </si>
  <si>
    <t>тех.осмотр сист. дымоудал.</t>
  </si>
  <si>
    <t>Тех.обсл. Системы СКУД(система контроляи управления доступом)</t>
  </si>
  <si>
    <t>коэфф. 1,02999947</t>
  </si>
  <si>
    <t>перезагрузка огнетуш.</t>
  </si>
  <si>
    <t>Выдача эксп. Закл.о сост. Техники</t>
  </si>
  <si>
    <t>тех. обсл. Видеонабл.</t>
  </si>
  <si>
    <t xml:space="preserve">Всего нормативные затраты на оплату труда 211  </t>
  </si>
  <si>
    <t xml:space="preserve">нормативные затраты на начисления на  оплату труда 213  </t>
  </si>
  <si>
    <t>ДКК -1</t>
  </si>
  <si>
    <t>Интернат 1 вида</t>
  </si>
  <si>
    <t>Интернат 2 вида</t>
  </si>
  <si>
    <t>Интернат 4 вида</t>
  </si>
  <si>
    <t>Интернат сирот</t>
  </si>
  <si>
    <t>местный</t>
  </si>
  <si>
    <t xml:space="preserve">                </t>
  </si>
  <si>
    <t>Итого по школам</t>
  </si>
  <si>
    <t>конверты</t>
  </si>
  <si>
    <t>прочие</t>
  </si>
  <si>
    <t>Разработка планов эвак./изготовление энергопаспорта</t>
  </si>
  <si>
    <t>остальные расходы</t>
  </si>
  <si>
    <t>устан. видеонаблюд.</t>
  </si>
  <si>
    <t>остальные расх.</t>
  </si>
  <si>
    <t>контур/экстерн</t>
  </si>
  <si>
    <t>охрана</t>
  </si>
  <si>
    <t>тех. обслуж. Тр.кн.</t>
  </si>
  <si>
    <t>медикаменты</t>
  </si>
  <si>
    <t>Зап.части на оборуд.</t>
  </si>
  <si>
    <t>мягкий инвентарь</t>
  </si>
  <si>
    <t>приобрет. Игрушек, спрот.инв.</t>
  </si>
  <si>
    <t>обслуживание Глонасс</t>
  </si>
  <si>
    <t>Зарплата по штатке госстанд.</t>
  </si>
  <si>
    <t>Итого интернаты</t>
  </si>
  <si>
    <t>сняли на коммун. 1009,4</t>
  </si>
  <si>
    <t>сняли на коммун. 562,3</t>
  </si>
  <si>
    <t>сняли на Фис ФРДО. 372,8</t>
  </si>
  <si>
    <t>сняли на Фис ФРДО. 620,1</t>
  </si>
  <si>
    <t>ФИС ФРДО</t>
  </si>
  <si>
    <t>снято на ФИС ФРДО 2252,1</t>
  </si>
  <si>
    <t>Размеры субсидий муниципальным бюджетным   общеобразовательным учреждениям на финансовое обеспечение выполнения муниципального задания на оказание муниципальных услуг на 2020 год.</t>
  </si>
  <si>
    <t>Начальник отдела экономики</t>
  </si>
  <si>
    <t>и бюджетного планирования</t>
  </si>
  <si>
    <t>МБОУКШИ "1-й Дагестанский кадетский корпусимени генерала-полковника Трошева Г.Н."</t>
  </si>
  <si>
    <t>МБОУ "Специальная коррекционная школа-интернат 1 вида"</t>
  </si>
  <si>
    <t>МБОУ "Специальная (коррекционная) общеобразовательная школа-интернат 2 вида"</t>
  </si>
  <si>
    <t>МБОУ "Специальная (коррекционная) общеобразовательная школа-интернат 4 вида"</t>
  </si>
  <si>
    <t>МБОУ "Интернат для детей-сирот и детей, оставшихся без попечения родителей"</t>
  </si>
  <si>
    <t xml:space="preserve">     +4000 кред</t>
  </si>
  <si>
    <t>антитерр. защищенн</t>
  </si>
  <si>
    <t>Размеры субсидий муниципальным бюджетным   общеобразовательным учреждениям на финансовое обеспечение выполнения муниципального задания на оказание муниципальных услуг на  01.03. 2020 год.</t>
  </si>
  <si>
    <t>Нач.школа "Перспектива"</t>
  </si>
  <si>
    <t>МОУ ДО ЦЭВ "Радуга"</t>
  </si>
  <si>
    <t>МОУ ДОД "АССА"</t>
  </si>
  <si>
    <t>ДДТ</t>
  </si>
  <si>
    <t>МОУ  ДОД МЦХИЗАТ "Счастливое детство"</t>
  </si>
  <si>
    <t>МСЮН</t>
  </si>
  <si>
    <t>МСЮТ</t>
  </si>
  <si>
    <t>МБОУ "ЦДОД" Киров-ий р-он</t>
  </si>
  <si>
    <t>МЦДТ Ленин-ий р-он</t>
  </si>
  <si>
    <t>ДПЦ Искорка</t>
  </si>
  <si>
    <t>КЮМ</t>
  </si>
  <si>
    <t>Краска (тыс. руб.)</t>
  </si>
  <si>
    <t>ВСЕГО ШКОЛЫ</t>
  </si>
  <si>
    <t>ВСЕГО ВНЕШК.</t>
  </si>
  <si>
    <t>аттест.</t>
  </si>
  <si>
    <t>ср-ва защиты от короновир.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</si>
</sst>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_р_._-;_-@_-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8"/>
      <color indexed="8"/>
      <name val="Calibri"/>
      <family val="2"/>
      <charset val="204"/>
    </font>
    <font>
      <b/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249977111117893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164" fontId="7" fillId="0" borderId="0" applyFont="0" applyFill="0" applyBorder="0" applyAlignment="0" applyProtection="0"/>
    <xf numFmtId="0" fontId="15" fillId="0" borderId="0"/>
    <xf numFmtId="0" fontId="5" fillId="0" borderId="0"/>
  </cellStyleXfs>
  <cellXfs count="337">
    <xf numFmtId="0" fontId="0" fillId="0" borderId="0" xfId="0"/>
    <xf numFmtId="0" fontId="0" fillId="0" borderId="0" xfId="0"/>
    <xf numFmtId="0" fontId="0" fillId="0" borderId="1" xfId="0" applyBorder="1"/>
    <xf numFmtId="165" fontId="0" fillId="0" borderId="1" xfId="0" applyNumberFormat="1" applyFill="1" applyBorder="1"/>
    <xf numFmtId="0" fontId="0" fillId="0" borderId="0" xfId="0" applyFill="1"/>
    <xf numFmtId="0" fontId="3" fillId="0" borderId="18" xfId="0" applyFont="1" applyFill="1" applyBorder="1"/>
    <xf numFmtId="0" fontId="0" fillId="0" borderId="1" xfId="0" applyFill="1" applyBorder="1"/>
    <xf numFmtId="10" fontId="0" fillId="0" borderId="0" xfId="0" applyNumberFormat="1"/>
    <xf numFmtId="9" fontId="0" fillId="0" borderId="0" xfId="0" applyNumberFormat="1"/>
    <xf numFmtId="165" fontId="0" fillId="0" borderId="18" xfId="0" applyNumberFormat="1" applyFill="1" applyBorder="1"/>
    <xf numFmtId="166" fontId="0" fillId="0" borderId="1" xfId="0" applyNumberFormat="1" applyFill="1" applyBorder="1"/>
    <xf numFmtId="165" fontId="0" fillId="0" borderId="2" xfId="0" applyNumberFormat="1" applyFill="1" applyBorder="1"/>
    <xf numFmtId="166" fontId="0" fillId="0" borderId="2" xfId="0" applyNumberFormat="1" applyFill="1" applyBorder="1"/>
    <xf numFmtId="0" fontId="0" fillId="0" borderId="16" xfId="0" applyBorder="1"/>
    <xf numFmtId="0" fontId="0" fillId="0" borderId="20" xfId="0" applyBorder="1"/>
    <xf numFmtId="0" fontId="10" fillId="0" borderId="0" xfId="0" applyFont="1" applyFill="1" applyAlignment="1"/>
    <xf numFmtId="0" fontId="11" fillId="0" borderId="0" xfId="0" applyFont="1"/>
    <xf numFmtId="165" fontId="0" fillId="0" borderId="21" xfId="0" applyNumberFormat="1" applyFill="1" applyBorder="1"/>
    <xf numFmtId="10" fontId="0" fillId="0" borderId="0" xfId="0" applyNumberFormat="1" applyFill="1"/>
    <xf numFmtId="10" fontId="12" fillId="0" borderId="8" xfId="0" applyNumberFormat="1" applyFont="1" applyBorder="1" applyAlignment="1"/>
    <xf numFmtId="165" fontId="0" fillId="0" borderId="35" xfId="0" applyNumberFormat="1" applyFill="1" applyBorder="1"/>
    <xf numFmtId="10" fontId="12" fillId="0" borderId="9" xfId="0" applyNumberFormat="1" applyFont="1" applyBorder="1" applyAlignment="1"/>
    <xf numFmtId="165" fontId="0" fillId="0" borderId="7" xfId="0" applyNumberFormat="1" applyFill="1" applyBorder="1"/>
    <xf numFmtId="0" fontId="14" fillId="0" borderId="0" xfId="0" applyFont="1" applyFill="1" applyAlignment="1"/>
    <xf numFmtId="10" fontId="12" fillId="0" borderId="8" xfId="0" applyNumberFormat="1" applyFont="1" applyFill="1" applyBorder="1" applyAlignment="1"/>
    <xf numFmtId="0" fontId="0" fillId="0" borderId="18" xfId="0" applyFill="1" applyBorder="1"/>
    <xf numFmtId="165" fontId="0" fillId="0" borderId="17" xfId="0" applyNumberFormat="1" applyFill="1" applyBorder="1"/>
    <xf numFmtId="165" fontId="0" fillId="4" borderId="15" xfId="0" applyNumberFormat="1" applyFill="1" applyBorder="1"/>
    <xf numFmtId="165" fontId="0" fillId="4" borderId="25" xfId="0" applyNumberFormat="1" applyFill="1" applyBorder="1"/>
    <xf numFmtId="10" fontId="12" fillId="0" borderId="9" xfId="0" applyNumberFormat="1" applyFont="1" applyFill="1" applyBorder="1" applyAlignment="1"/>
    <xf numFmtId="0" fontId="12" fillId="0" borderId="37" xfId="0" applyFont="1" applyBorder="1"/>
    <xf numFmtId="0" fontId="0" fillId="0" borderId="18" xfId="0" applyBorder="1"/>
    <xf numFmtId="165" fontId="0" fillId="4" borderId="19" xfId="0" applyNumberFormat="1" applyFill="1" applyBorder="1"/>
    <xf numFmtId="165" fontId="0" fillId="4" borderId="40" xfId="0" applyNumberFormat="1" applyFill="1" applyBorder="1"/>
    <xf numFmtId="165" fontId="0" fillId="3" borderId="15" xfId="0" applyNumberFormat="1" applyFill="1" applyBorder="1"/>
    <xf numFmtId="165" fontId="0" fillId="4" borderId="24" xfId="0" applyNumberFormat="1" applyFill="1" applyBorder="1"/>
    <xf numFmtId="0" fontId="0" fillId="0" borderId="7" xfId="0" applyBorder="1"/>
    <xf numFmtId="0" fontId="3" fillId="0" borderId="18" xfId="0" applyFont="1" applyBorder="1"/>
    <xf numFmtId="165" fontId="0" fillId="0" borderId="19" xfId="0" applyNumberFormat="1" applyFill="1" applyBorder="1"/>
    <xf numFmtId="165" fontId="0" fillId="0" borderId="40" xfId="0" applyNumberFormat="1" applyFill="1" applyBorder="1"/>
    <xf numFmtId="165" fontId="0" fillId="0" borderId="44" xfId="0" applyNumberFormat="1" applyFill="1" applyBorder="1"/>
    <xf numFmtId="0" fontId="0" fillId="0" borderId="36" xfId="0" applyFill="1" applyBorder="1"/>
    <xf numFmtId="0" fontId="0" fillId="0" borderId="43" xfId="0" applyFill="1" applyBorder="1"/>
    <xf numFmtId="165" fontId="0" fillId="0" borderId="43" xfId="0" applyNumberFormat="1" applyFill="1" applyBorder="1"/>
    <xf numFmtId="0" fontId="2" fillId="0" borderId="5" xfId="0" applyFont="1" applyFill="1" applyBorder="1" applyAlignment="1">
      <alignment vertical="center" wrapText="1"/>
    </xf>
    <xf numFmtId="0" fontId="8" fillId="4" borderId="5" xfId="0" applyFont="1" applyFill="1" applyBorder="1" applyAlignment="1">
      <alignment wrapText="1"/>
    </xf>
    <xf numFmtId="10" fontId="12" fillId="0" borderId="0" xfId="0" applyNumberFormat="1" applyFont="1" applyFill="1" applyBorder="1" applyAlignment="1"/>
    <xf numFmtId="49" fontId="6" fillId="0" borderId="9" xfId="3" applyNumberFormat="1" applyFont="1" applyFill="1" applyBorder="1" applyAlignment="1">
      <alignment horizontal="center" wrapText="1"/>
    </xf>
    <xf numFmtId="49" fontId="6" fillId="0" borderId="47" xfId="1" applyNumberFormat="1" applyFont="1" applyFill="1" applyBorder="1" applyAlignment="1">
      <alignment vertical="center" wrapText="1"/>
    </xf>
    <xf numFmtId="165" fontId="0" fillId="4" borderId="2" xfId="0" applyNumberFormat="1" applyFill="1" applyBorder="1"/>
    <xf numFmtId="0" fontId="3" fillId="0" borderId="0" xfId="0" applyFont="1" applyBorder="1"/>
    <xf numFmtId="0" fontId="19" fillId="0" borderId="0" xfId="0" applyFont="1" applyBorder="1"/>
    <xf numFmtId="0" fontId="3" fillId="0" borderId="0" xfId="0" applyFont="1" applyBorder="1" applyAlignment="1"/>
    <xf numFmtId="0" fontId="3" fillId="0" borderId="0" xfId="0" applyFont="1" applyFill="1" applyBorder="1" applyAlignment="1"/>
    <xf numFmtId="0" fontId="3" fillId="0" borderId="0" xfId="0" applyFont="1" applyBorder="1" applyAlignment="1">
      <alignment horizontal="left"/>
    </xf>
    <xf numFmtId="0" fontId="19" fillId="0" borderId="0" xfId="0" applyFont="1" applyFill="1" applyBorder="1"/>
    <xf numFmtId="0" fontId="19" fillId="0" borderId="0" xfId="0" applyFont="1"/>
    <xf numFmtId="0" fontId="0" fillId="5" borderId="10" xfId="0" applyFill="1" applyBorder="1"/>
    <xf numFmtId="0" fontId="1" fillId="5" borderId="11" xfId="0" applyFont="1" applyFill="1" applyBorder="1"/>
    <xf numFmtId="0" fontId="21" fillId="0" borderId="0" xfId="0" applyFont="1" applyAlignment="1">
      <alignment wrapText="1"/>
    </xf>
    <xf numFmtId="0" fontId="21" fillId="0" borderId="0" xfId="0" applyFont="1" applyFill="1" applyAlignment="1">
      <alignment wrapText="1"/>
    </xf>
    <xf numFmtId="0" fontId="22" fillId="0" borderId="0" xfId="0" applyFont="1" applyAlignment="1">
      <alignment horizontal="right" wrapText="1"/>
    </xf>
    <xf numFmtId="165" fontId="24" fillId="0" borderId="6" xfId="0" applyNumberFormat="1" applyFont="1" applyFill="1" applyBorder="1" applyAlignment="1">
      <alignment horizontal="center" wrapText="1"/>
    </xf>
    <xf numFmtId="0" fontId="22" fillId="0" borderId="0" xfId="0" applyFont="1" applyFill="1" applyAlignment="1">
      <alignment wrapText="1"/>
    </xf>
    <xf numFmtId="0" fontId="22" fillId="0" borderId="0" xfId="0" applyFont="1" applyAlignment="1">
      <alignment wrapText="1"/>
    </xf>
    <xf numFmtId="0" fontId="20" fillId="0" borderId="0" xfId="0" applyFont="1" applyAlignment="1"/>
    <xf numFmtId="0" fontId="20" fillId="0" borderId="0" xfId="0" applyFont="1" applyFill="1" applyAlignment="1"/>
    <xf numFmtId="0" fontId="20" fillId="0" borderId="0" xfId="0" applyFont="1" applyAlignment="1">
      <alignment horizontal="right"/>
    </xf>
    <xf numFmtId="0" fontId="0" fillId="0" borderId="0" xfId="0" applyAlignment="1"/>
    <xf numFmtId="0" fontId="20" fillId="0" borderId="0" xfId="0" applyFont="1" applyAlignment="1">
      <alignment horizontal="center"/>
    </xf>
    <xf numFmtId="0" fontId="21" fillId="0" borderId="0" xfId="0" applyFont="1" applyAlignment="1"/>
    <xf numFmtId="0" fontId="21" fillId="0" borderId="0" xfId="0" applyFont="1" applyFill="1" applyAlignment="1"/>
    <xf numFmtId="0" fontId="22" fillId="0" borderId="0" xfId="0" applyFont="1" applyAlignment="1">
      <alignment horizontal="right"/>
    </xf>
    <xf numFmtId="0" fontId="23" fillId="0" borderId="41" xfId="0" applyFont="1" applyBorder="1" applyAlignment="1"/>
    <xf numFmtId="49" fontId="25" fillId="0" borderId="46" xfId="0" applyNumberFormat="1" applyFont="1" applyFill="1" applyBorder="1" applyAlignment="1">
      <alignment horizontal="left"/>
    </xf>
    <xf numFmtId="165" fontId="23" fillId="0" borderId="49" xfId="0" applyNumberFormat="1" applyFont="1" applyFill="1" applyBorder="1" applyAlignment="1">
      <alignment horizontal="center"/>
    </xf>
    <xf numFmtId="0" fontId="23" fillId="0" borderId="42" xfId="0" applyFont="1" applyBorder="1" applyAlignment="1"/>
    <xf numFmtId="49" fontId="25" fillId="0" borderId="1" xfId="0" applyNumberFormat="1" applyFont="1" applyFill="1" applyBorder="1" applyAlignment="1">
      <alignment horizontal="left"/>
    </xf>
    <xf numFmtId="165" fontId="23" fillId="0" borderId="50" xfId="0" applyNumberFormat="1" applyFont="1" applyFill="1" applyBorder="1" applyAlignment="1">
      <alignment horizontal="center"/>
    </xf>
    <xf numFmtId="49" fontId="25" fillId="0" borderId="27" xfId="0" applyNumberFormat="1" applyFont="1" applyFill="1" applyBorder="1" applyAlignment="1">
      <alignment horizontal="left"/>
    </xf>
    <xf numFmtId="165" fontId="0" fillId="0" borderId="0" xfId="0" applyNumberFormat="1" applyFill="1" applyBorder="1"/>
    <xf numFmtId="165" fontId="0" fillId="0" borderId="1" xfId="0" applyNumberFormat="1" applyBorder="1"/>
    <xf numFmtId="165" fontId="0" fillId="4" borderId="46" xfId="0" applyNumberFormat="1" applyFill="1" applyBorder="1"/>
    <xf numFmtId="0" fontId="0" fillId="0" borderId="19" xfId="0" applyFill="1" applyBorder="1"/>
    <xf numFmtId="0" fontId="0" fillId="0" borderId="19" xfId="0" applyBorder="1"/>
    <xf numFmtId="165" fontId="0" fillId="4" borderId="55" xfId="0" applyNumberFormat="1" applyFill="1" applyBorder="1"/>
    <xf numFmtId="165" fontId="0" fillId="0" borderId="15" xfId="0" applyNumberFormat="1" applyFill="1" applyBorder="1"/>
    <xf numFmtId="0" fontId="0" fillId="0" borderId="25" xfId="0" applyBorder="1"/>
    <xf numFmtId="165" fontId="0" fillId="0" borderId="25" xfId="0" applyNumberFormat="1" applyFill="1" applyBorder="1"/>
    <xf numFmtId="165" fontId="19" fillId="0" borderId="1" xfId="0" applyNumberFormat="1" applyFont="1" applyFill="1" applyBorder="1"/>
    <xf numFmtId="0" fontId="12" fillId="0" borderId="9" xfId="0" applyFont="1" applyBorder="1" applyAlignment="1">
      <alignment horizontal="center"/>
    </xf>
    <xf numFmtId="165" fontId="1" fillId="5" borderId="11" xfId="0" applyNumberFormat="1" applyFont="1" applyFill="1" applyBorder="1"/>
    <xf numFmtId="49" fontId="25" fillId="0" borderId="1" xfId="0" applyNumberFormat="1" applyFont="1" applyFill="1" applyBorder="1" applyAlignment="1">
      <alignment horizontal="left" wrapText="1"/>
    </xf>
    <xf numFmtId="165" fontId="0" fillId="0" borderId="0" xfId="0" applyNumberFormat="1"/>
    <xf numFmtId="10" fontId="12" fillId="0" borderId="34" xfId="0" applyNumberFormat="1" applyFont="1" applyFill="1" applyBorder="1" applyAlignment="1"/>
    <xf numFmtId="165" fontId="3" fillId="0" borderId="0" xfId="0" applyNumberFormat="1" applyFont="1" applyFill="1" applyBorder="1" applyAlignment="1"/>
    <xf numFmtId="0" fontId="26" fillId="0" borderId="21" xfId="0" applyFont="1" applyFill="1" applyBorder="1" applyAlignment="1">
      <alignment horizontal="right" vertical="center" wrapText="1"/>
    </xf>
    <xf numFmtId="0" fontId="26" fillId="0" borderId="1" xfId="0" applyFont="1" applyFill="1" applyBorder="1" applyAlignment="1">
      <alignment horizontal="right" vertical="center" wrapText="1"/>
    </xf>
    <xf numFmtId="165" fontId="0" fillId="5" borderId="2" xfId="0" applyNumberFormat="1" applyFill="1" applyBorder="1"/>
    <xf numFmtId="165" fontId="0" fillId="5" borderId="17" xfId="0" applyNumberFormat="1" applyFill="1" applyBorder="1"/>
    <xf numFmtId="165" fontId="0" fillId="5" borderId="35" xfId="0" applyNumberFormat="1" applyFill="1" applyBorder="1"/>
    <xf numFmtId="0" fontId="0" fillId="5" borderId="35" xfId="0" applyFill="1" applyBorder="1"/>
    <xf numFmtId="165" fontId="0" fillId="5" borderId="1" xfId="0" applyNumberFormat="1" applyFill="1" applyBorder="1"/>
    <xf numFmtId="0" fontId="0" fillId="5" borderId="0" xfId="0" applyFill="1"/>
    <xf numFmtId="0" fontId="0" fillId="5" borderId="1" xfId="0" applyFill="1" applyBorder="1"/>
    <xf numFmtId="49" fontId="6" fillId="5" borderId="48" xfId="1" applyNumberFormat="1" applyFont="1" applyFill="1" applyBorder="1" applyAlignment="1">
      <alignment horizontal="left" vertical="center" wrapText="1"/>
    </xf>
    <xf numFmtId="0" fontId="14" fillId="0" borderId="0" xfId="0" applyFont="1" applyFill="1" applyAlignment="1">
      <alignment wrapText="1"/>
    </xf>
    <xf numFmtId="165" fontId="0" fillId="5" borderId="20" xfId="0" applyNumberFormat="1" applyFill="1" applyBorder="1"/>
    <xf numFmtId="165" fontId="0" fillId="5" borderId="16" xfId="0" applyNumberFormat="1" applyFill="1" applyBorder="1"/>
    <xf numFmtId="0" fontId="0" fillId="5" borderId="20" xfId="0" applyFill="1" applyBorder="1"/>
    <xf numFmtId="166" fontId="0" fillId="5" borderId="46" xfId="0" applyNumberFormat="1" applyFill="1" applyBorder="1"/>
    <xf numFmtId="166" fontId="0" fillId="5" borderId="1" xfId="0" applyNumberFormat="1" applyFill="1" applyBorder="1"/>
    <xf numFmtId="166" fontId="0" fillId="5" borderId="19" xfId="0" applyNumberFormat="1" applyFill="1" applyBorder="1"/>
    <xf numFmtId="49" fontId="6" fillId="5" borderId="13" xfId="3" applyNumberFormat="1" applyFont="1" applyFill="1" applyBorder="1" applyAlignment="1">
      <alignment horizont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10" fontId="19" fillId="0" borderId="0" xfId="0" applyNumberFormat="1" applyFont="1" applyBorder="1"/>
    <xf numFmtId="165" fontId="0" fillId="4" borderId="1" xfId="0" applyNumberFormat="1" applyFill="1" applyBorder="1"/>
    <xf numFmtId="165" fontId="0" fillId="0" borderId="15" xfId="0" applyNumberFormat="1" applyBorder="1"/>
    <xf numFmtId="165" fontId="0" fillId="0" borderId="19" xfId="0" applyNumberFormat="1" applyBorder="1"/>
    <xf numFmtId="165" fontId="12" fillId="0" borderId="15" xfId="0" applyNumberFormat="1" applyFont="1" applyBorder="1"/>
    <xf numFmtId="0" fontId="0" fillId="7" borderId="20" xfId="0" applyFill="1" applyBorder="1"/>
    <xf numFmtId="0" fontId="27" fillId="7" borderId="1" xfId="0" applyFont="1" applyFill="1" applyBorder="1"/>
    <xf numFmtId="165" fontId="0" fillId="7" borderId="15" xfId="0" applyNumberFormat="1" applyFill="1" applyBorder="1"/>
    <xf numFmtId="165" fontId="0" fillId="7" borderId="19" xfId="0" applyNumberFormat="1" applyFill="1" applyBorder="1"/>
    <xf numFmtId="165" fontId="0" fillId="7" borderId="1" xfId="0" applyNumberFormat="1" applyFill="1" applyBorder="1"/>
    <xf numFmtId="0" fontId="0" fillId="7" borderId="1" xfId="0" applyFill="1" applyBorder="1"/>
    <xf numFmtId="166" fontId="0" fillId="7" borderId="1" xfId="0" applyNumberFormat="1" applyFill="1" applyBorder="1"/>
    <xf numFmtId="165" fontId="12" fillId="7" borderId="15" xfId="0" applyNumberFormat="1" applyFont="1" applyFill="1" applyBorder="1"/>
    <xf numFmtId="0" fontId="0" fillId="7" borderId="0" xfId="0" applyFill="1"/>
    <xf numFmtId="0" fontId="2" fillId="0" borderId="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7" fillId="7" borderId="0" xfId="0" applyFont="1" applyFill="1" applyBorder="1"/>
    <xf numFmtId="0" fontId="1" fillId="5" borderId="18" xfId="0" applyFont="1" applyFill="1" applyBorder="1"/>
    <xf numFmtId="165" fontId="12" fillId="5" borderId="15" xfId="0" applyNumberFormat="1" applyFont="1" applyFill="1" applyBorder="1"/>
    <xf numFmtId="165" fontId="0" fillId="5" borderId="0" xfId="0" applyNumberFormat="1" applyFill="1"/>
    <xf numFmtId="165" fontId="28" fillId="0" borderId="1" xfId="0" applyNumberFormat="1" applyFont="1" applyFill="1" applyBorder="1" applyAlignment="1">
      <alignment wrapText="1"/>
    </xf>
    <xf numFmtId="165" fontId="28" fillId="8" borderId="1" xfId="0" applyNumberFormat="1" applyFont="1" applyFill="1" applyBorder="1" applyAlignment="1">
      <alignment wrapText="1"/>
    </xf>
    <xf numFmtId="0" fontId="8" fillId="0" borderId="34" xfId="0" applyFont="1" applyFill="1" applyBorder="1" applyAlignment="1">
      <alignment horizontal="center" wrapText="1"/>
    </xf>
    <xf numFmtId="0" fontId="8" fillId="0" borderId="51" xfId="0" applyFont="1" applyFill="1" applyBorder="1" applyAlignment="1">
      <alignment horizontal="center" wrapText="1"/>
    </xf>
    <xf numFmtId="165" fontId="12" fillId="5" borderId="24" xfId="0" applyNumberFormat="1" applyFont="1" applyFill="1" applyBorder="1"/>
    <xf numFmtId="165" fontId="0" fillId="0" borderId="60" xfId="0" applyNumberFormat="1" applyFill="1" applyBorder="1"/>
    <xf numFmtId="165" fontId="0" fillId="0" borderId="61" xfId="0" applyNumberFormat="1" applyFill="1" applyBorder="1"/>
    <xf numFmtId="165" fontId="0" fillId="0" borderId="35" xfId="0" applyNumberFormat="1" applyBorder="1"/>
    <xf numFmtId="0" fontId="0" fillId="0" borderId="35" xfId="0" applyBorder="1"/>
    <xf numFmtId="0" fontId="0" fillId="0" borderId="35" xfId="0" applyFill="1" applyBorder="1"/>
    <xf numFmtId="165" fontId="12" fillId="5" borderId="44" xfId="0" applyNumberFormat="1" applyFont="1" applyFill="1" applyBorder="1"/>
    <xf numFmtId="165" fontId="12" fillId="5" borderId="2" xfId="0" applyNumberFormat="1" applyFont="1" applyFill="1" applyBorder="1"/>
    <xf numFmtId="165" fontId="23" fillId="0" borderId="62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8" fillId="4" borderId="36" xfId="0" applyFont="1" applyFill="1" applyBorder="1" applyAlignment="1">
      <alignment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wrapText="1"/>
    </xf>
    <xf numFmtId="0" fontId="1" fillId="0" borderId="26" xfId="0" applyFont="1" applyFill="1" applyBorder="1" applyAlignment="1">
      <alignment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8" fillId="4" borderId="30" xfId="0" applyFont="1" applyFill="1" applyBorder="1" applyAlignment="1">
      <alignment wrapText="1"/>
    </xf>
    <xf numFmtId="0" fontId="8" fillId="0" borderId="30" xfId="0" applyFont="1" applyFill="1" applyBorder="1" applyAlignment="1">
      <alignment horizontal="center" wrapText="1"/>
    </xf>
    <xf numFmtId="0" fontId="8" fillId="0" borderId="26" xfId="0" applyFont="1" applyFill="1" applyBorder="1" applyAlignment="1">
      <alignment horizontal="center" wrapText="1"/>
    </xf>
    <xf numFmtId="165" fontId="0" fillId="0" borderId="0" xfId="0" applyNumberFormat="1" applyAlignment="1"/>
    <xf numFmtId="0" fontId="22" fillId="0" borderId="0" xfId="0" applyFont="1" applyBorder="1" applyAlignment="1">
      <alignment horizontal="center" wrapText="1"/>
    </xf>
    <xf numFmtId="0" fontId="24" fillId="0" borderId="0" xfId="0" applyFont="1" applyFill="1" applyBorder="1" applyAlignment="1">
      <alignment horizontal="center" wrapText="1"/>
    </xf>
    <xf numFmtId="165" fontId="24" fillId="0" borderId="0" xfId="0" applyNumberFormat="1" applyFont="1" applyFill="1" applyBorder="1" applyAlignment="1">
      <alignment horizontal="center" wrapText="1"/>
    </xf>
    <xf numFmtId="0" fontId="8" fillId="0" borderId="30" xfId="0" applyFont="1" applyFill="1" applyBorder="1" applyAlignment="1">
      <alignment horizontal="center" wrapText="1"/>
    </xf>
    <xf numFmtId="0" fontId="8" fillId="0" borderId="26" xfId="0" applyFont="1" applyFill="1" applyBorder="1" applyAlignment="1">
      <alignment horizont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8" fillId="4" borderId="30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1" fillId="0" borderId="26" xfId="0" applyFont="1" applyFill="1" applyBorder="1" applyAlignment="1">
      <alignment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8" fillId="4" borderId="36" xfId="0" applyFont="1" applyFill="1" applyBorder="1" applyAlignment="1">
      <alignment wrapText="1"/>
    </xf>
    <xf numFmtId="0" fontId="1" fillId="5" borderId="1" xfId="0" applyFont="1" applyFill="1" applyBorder="1" applyAlignment="1">
      <alignment horizontal="center" vertical="center" wrapText="1"/>
    </xf>
    <xf numFmtId="49" fontId="18" fillId="0" borderId="1" xfId="4" applyNumberFormat="1" applyFont="1" applyFill="1" applyBorder="1" applyAlignment="1">
      <alignment horizontal="left" vertical="center" wrapText="1"/>
    </xf>
    <xf numFmtId="0" fontId="18" fillId="0" borderId="1" xfId="4" applyFont="1" applyFill="1" applyBorder="1" applyAlignment="1">
      <alignment wrapText="1"/>
    </xf>
    <xf numFmtId="0" fontId="18" fillId="0" borderId="27" xfId="4" applyFont="1" applyFill="1" applyBorder="1" applyAlignment="1">
      <alignment wrapText="1"/>
    </xf>
    <xf numFmtId="165" fontId="0" fillId="0" borderId="27" xfId="0" applyNumberFormat="1" applyFill="1" applyBorder="1"/>
    <xf numFmtId="1" fontId="29" fillId="4" borderId="32" xfId="0" applyNumberFormat="1" applyFont="1" applyFill="1" applyBorder="1" applyAlignment="1">
      <alignment horizontal="center"/>
    </xf>
    <xf numFmtId="165" fontId="0" fillId="4" borderId="6" xfId="0" applyNumberFormat="1" applyFill="1" applyBorder="1"/>
    <xf numFmtId="0" fontId="0" fillId="0" borderId="1" xfId="0" applyBorder="1" applyAlignment="1">
      <alignment wrapText="1"/>
    </xf>
    <xf numFmtId="165" fontId="0" fillId="0" borderId="1" xfId="0" applyNumberForma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12" fillId="4" borderId="1" xfId="0" applyFont="1" applyFill="1" applyBorder="1" applyAlignment="1">
      <alignment wrapText="1"/>
    </xf>
    <xf numFmtId="165" fontId="12" fillId="4" borderId="1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1" fillId="4" borderId="3" xfId="0" applyFont="1" applyFill="1" applyBorder="1"/>
    <xf numFmtId="165" fontId="1" fillId="4" borderId="6" xfId="0" applyNumberFormat="1" applyFont="1" applyFill="1" applyBorder="1"/>
    <xf numFmtId="165" fontId="0" fillId="0" borderId="0" xfId="0" applyNumberForma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27" fillId="0" borderId="1" xfId="0" applyFont="1" applyFill="1" applyBorder="1"/>
    <xf numFmtId="0" fontId="27" fillId="0" borderId="27" xfId="0" applyFont="1" applyFill="1" applyBorder="1"/>
    <xf numFmtId="0" fontId="8" fillId="4" borderId="30" xfId="0" applyFont="1" applyFill="1" applyBorder="1" applyAlignment="1">
      <alignment wrapText="1"/>
    </xf>
    <xf numFmtId="0" fontId="9" fillId="0" borderId="28" xfId="0" applyFont="1" applyFill="1" applyBorder="1" applyAlignment="1">
      <alignment horizontal="center" vertical="center" wrapText="1"/>
    </xf>
    <xf numFmtId="165" fontId="12" fillId="5" borderId="16" xfId="0" applyNumberFormat="1" applyFont="1" applyFill="1" applyBorder="1"/>
    <xf numFmtId="0" fontId="8" fillId="4" borderId="53" xfId="0" applyFont="1" applyFill="1" applyBorder="1" applyAlignment="1">
      <alignment wrapText="1"/>
    </xf>
    <xf numFmtId="0" fontId="1" fillId="5" borderId="46" xfId="0" applyFont="1" applyFill="1" applyBorder="1" applyAlignment="1">
      <alignment horizontal="center" vertical="center" wrapText="1"/>
    </xf>
    <xf numFmtId="49" fontId="6" fillId="5" borderId="65" xfId="1" applyNumberFormat="1" applyFont="1" applyFill="1" applyBorder="1" applyAlignment="1">
      <alignment horizontal="left" vertical="center" wrapText="1"/>
    </xf>
    <xf numFmtId="0" fontId="1" fillId="5" borderId="64" xfId="0" applyFont="1" applyFill="1" applyBorder="1" applyAlignment="1">
      <alignment horizontal="center" vertical="center" wrapText="1"/>
    </xf>
    <xf numFmtId="0" fontId="0" fillId="0" borderId="37" xfId="0" applyBorder="1"/>
    <xf numFmtId="0" fontId="0" fillId="0" borderId="27" xfId="0" applyBorder="1"/>
    <xf numFmtId="0" fontId="0" fillId="0" borderId="17" xfId="0" applyFill="1" applyBorder="1"/>
    <xf numFmtId="165" fontId="0" fillId="9" borderId="35" xfId="0" applyNumberFormat="1" applyFill="1" applyBorder="1"/>
    <xf numFmtId="165" fontId="0" fillId="9" borderId="1" xfId="0" applyNumberFormat="1" applyFill="1" applyBorder="1"/>
    <xf numFmtId="165" fontId="0" fillId="9" borderId="19" xfId="0" applyNumberFormat="1" applyFill="1" applyBorder="1"/>
    <xf numFmtId="0" fontId="10" fillId="0" borderId="0" xfId="0" applyFont="1" applyFill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53" xfId="0" applyFont="1" applyBorder="1" applyAlignment="1">
      <alignment horizontal="center"/>
    </xf>
    <xf numFmtId="0" fontId="1" fillId="2" borderId="41" xfId="0" applyFont="1" applyFill="1" applyBorder="1" applyAlignment="1">
      <alignment vertical="center" wrapText="1"/>
    </xf>
    <xf numFmtId="0" fontId="1" fillId="2" borderId="63" xfId="0" applyFont="1" applyFill="1" applyBorder="1" applyAlignment="1">
      <alignment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8" fillId="4" borderId="30" xfId="0" applyFont="1" applyFill="1" applyBorder="1" applyAlignment="1">
      <alignment wrapText="1"/>
    </xf>
    <xf numFmtId="0" fontId="8" fillId="4" borderId="26" xfId="0" applyFont="1" applyFill="1" applyBorder="1" applyAlignment="1">
      <alignment wrapText="1"/>
    </xf>
    <xf numFmtId="0" fontId="8" fillId="4" borderId="28" xfId="0" applyFont="1" applyFill="1" applyBorder="1" applyAlignment="1">
      <alignment wrapText="1"/>
    </xf>
    <xf numFmtId="0" fontId="8" fillId="4" borderId="11" xfId="0" applyFont="1" applyFill="1" applyBorder="1" applyAlignment="1">
      <alignment wrapText="1"/>
    </xf>
    <xf numFmtId="0" fontId="1" fillId="0" borderId="38" xfId="0" applyFont="1" applyFill="1" applyBorder="1" applyAlignment="1">
      <alignment horizontal="center" vertical="center"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wrapText="1"/>
    </xf>
    <xf numFmtId="0" fontId="8" fillId="0" borderId="26" xfId="0" applyFont="1" applyFill="1" applyBorder="1" applyAlignment="1">
      <alignment horizontal="center" wrapText="1"/>
    </xf>
    <xf numFmtId="0" fontId="8" fillId="9" borderId="30" xfId="0" applyFont="1" applyFill="1" applyBorder="1" applyAlignment="1">
      <alignment horizontal="center" wrapText="1"/>
    </xf>
    <xf numFmtId="0" fontId="8" fillId="9" borderId="26" xfId="0" applyFont="1" applyFill="1" applyBorder="1" applyAlignment="1">
      <alignment horizontal="center" wrapText="1"/>
    </xf>
    <xf numFmtId="0" fontId="8" fillId="0" borderId="33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wrapText="1"/>
    </xf>
    <xf numFmtId="0" fontId="1" fillId="0" borderId="26" xfId="0" applyFont="1" applyFill="1" applyBorder="1" applyAlignment="1">
      <alignment wrapText="1"/>
    </xf>
    <xf numFmtId="0" fontId="1" fillId="0" borderId="30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horizontal="center" wrapText="1"/>
    </xf>
    <xf numFmtId="0" fontId="2" fillId="5" borderId="28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1" fillId="5" borderId="28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18" fillId="0" borderId="28" xfId="1" applyFont="1" applyFill="1" applyBorder="1" applyAlignment="1">
      <alignment horizontal="center" vertical="center" wrapText="1"/>
    </xf>
    <xf numFmtId="0" fontId="18" fillId="0" borderId="11" xfId="1" applyFont="1" applyFill="1" applyBorder="1" applyAlignment="1">
      <alignment horizontal="center" vertical="center" wrapText="1"/>
    </xf>
    <xf numFmtId="0" fontId="1" fillId="5" borderId="38" xfId="0" applyFont="1" applyFill="1" applyBorder="1" applyAlignment="1">
      <alignment horizontal="center" vertical="center" wrapText="1"/>
    </xf>
    <xf numFmtId="0" fontId="1" fillId="5" borderId="39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5" borderId="28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wrapText="1"/>
    </xf>
    <xf numFmtId="0" fontId="8" fillId="4" borderId="51" xfId="0" applyFont="1" applyFill="1" applyBorder="1" applyAlignment="1">
      <alignment wrapText="1"/>
    </xf>
    <xf numFmtId="0" fontId="8" fillId="5" borderId="46" xfId="0" applyFont="1" applyFill="1" applyBorder="1" applyAlignment="1">
      <alignment horizontal="center" wrapText="1"/>
    </xf>
    <xf numFmtId="0" fontId="8" fillId="5" borderId="64" xfId="0" applyFont="1" applyFill="1" applyBorder="1" applyAlignment="1">
      <alignment horizontal="center" wrapText="1"/>
    </xf>
    <xf numFmtId="0" fontId="9" fillId="5" borderId="38" xfId="0" applyFont="1" applyFill="1" applyBorder="1" applyAlignment="1">
      <alignment horizontal="center" vertical="center" wrapText="1"/>
    </xf>
    <xf numFmtId="0" fontId="9" fillId="5" borderId="39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wrapText="1"/>
    </xf>
    <xf numFmtId="0" fontId="9" fillId="0" borderId="11" xfId="0" applyFont="1" applyFill="1" applyBorder="1" applyAlignment="1">
      <alignment horizontal="center" wrapText="1"/>
    </xf>
    <xf numFmtId="165" fontId="6" fillId="0" borderId="9" xfId="1" applyNumberFormat="1" applyFont="1" applyFill="1" applyBorder="1" applyAlignment="1">
      <alignment horizontal="center" wrapText="1"/>
    </xf>
    <xf numFmtId="165" fontId="6" fillId="0" borderId="13" xfId="1" applyNumberFormat="1" applyFont="1" applyFill="1" applyBorder="1" applyAlignment="1">
      <alignment horizontal="center" wrapText="1"/>
    </xf>
    <xf numFmtId="49" fontId="6" fillId="0" borderId="9" xfId="1" applyNumberFormat="1" applyFont="1" applyFill="1" applyBorder="1" applyAlignment="1">
      <alignment horizontal="center" vertical="center" wrapText="1"/>
    </xf>
    <xf numFmtId="49" fontId="6" fillId="0" borderId="13" xfId="1" applyNumberFormat="1" applyFont="1" applyFill="1" applyBorder="1" applyAlignment="1">
      <alignment horizontal="center" vertical="center" wrapText="1"/>
    </xf>
    <xf numFmtId="0" fontId="2" fillId="0" borderId="53" xfId="0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center" vertical="center" wrapText="1"/>
    </xf>
    <xf numFmtId="0" fontId="17" fillId="5" borderId="28" xfId="0" applyFont="1" applyFill="1" applyBorder="1" applyAlignment="1">
      <alignment horizontal="center" vertical="center" textRotation="90"/>
    </xf>
    <xf numFmtId="0" fontId="17" fillId="5" borderId="11" xfId="0" applyFont="1" applyFill="1" applyBorder="1" applyAlignment="1">
      <alignment horizontal="center" vertical="center" textRotation="90"/>
    </xf>
    <xf numFmtId="0" fontId="1" fillId="5" borderId="46" xfId="0" applyFont="1" applyFill="1" applyBorder="1" applyAlignment="1">
      <alignment horizontal="center" vertical="center" wrapText="1"/>
    </xf>
    <xf numFmtId="0" fontId="1" fillId="5" borderId="64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4" borderId="53" xfId="0" applyFont="1" applyFill="1" applyBorder="1" applyAlignment="1">
      <alignment horizontal="center" vertical="center" wrapText="1"/>
    </xf>
    <xf numFmtId="0" fontId="9" fillId="4" borderId="52" xfId="0" applyFont="1" applyFill="1" applyBorder="1" applyAlignment="1">
      <alignment horizontal="center" vertical="center" wrapText="1"/>
    </xf>
    <xf numFmtId="0" fontId="8" fillId="4" borderId="53" xfId="0" applyFont="1" applyFill="1" applyBorder="1" applyAlignment="1">
      <alignment wrapText="1"/>
    </xf>
    <xf numFmtId="0" fontId="8" fillId="4" borderId="13" xfId="0" applyFont="1" applyFill="1" applyBorder="1" applyAlignment="1">
      <alignment wrapText="1"/>
    </xf>
    <xf numFmtId="0" fontId="12" fillId="0" borderId="14" xfId="0" applyFont="1" applyBorder="1" applyAlignment="1">
      <alignment horizontal="center"/>
    </xf>
    <xf numFmtId="10" fontId="12" fillId="6" borderId="56" xfId="0" applyNumberFormat="1" applyFont="1" applyFill="1" applyBorder="1" applyAlignment="1">
      <alignment horizontal="center"/>
    </xf>
    <xf numFmtId="10" fontId="12" fillId="6" borderId="57" xfId="0" applyNumberFormat="1" applyFont="1" applyFill="1" applyBorder="1" applyAlignment="1">
      <alignment horizontal="center"/>
    </xf>
    <xf numFmtId="10" fontId="12" fillId="3" borderId="56" xfId="0" applyNumberFormat="1" applyFont="1" applyFill="1" applyBorder="1" applyAlignment="1">
      <alignment horizontal="center"/>
    </xf>
    <xf numFmtId="10" fontId="12" fillId="3" borderId="14" xfId="0" applyNumberFormat="1" applyFont="1" applyFill="1" applyBorder="1" applyAlignment="1">
      <alignment horizontal="center"/>
    </xf>
    <xf numFmtId="0" fontId="1" fillId="2" borderId="45" xfId="0" applyFont="1" applyFill="1" applyBorder="1" applyAlignment="1">
      <alignment vertical="center" wrapText="1"/>
    </xf>
    <xf numFmtId="0" fontId="1" fillId="2" borderId="31" xfId="0" applyFont="1" applyFill="1" applyBorder="1" applyAlignment="1">
      <alignment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wrapText="1"/>
    </xf>
    <xf numFmtId="0" fontId="8" fillId="0" borderId="30" xfId="0" applyFont="1" applyFill="1" applyBorder="1" applyAlignment="1">
      <alignment wrapText="1"/>
    </xf>
    <xf numFmtId="0" fontId="8" fillId="0" borderId="26" xfId="0" applyFont="1" applyFill="1" applyBorder="1" applyAlignment="1">
      <alignment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wrapText="1"/>
    </xf>
    <xf numFmtId="165" fontId="6" fillId="0" borderId="54" xfId="1" applyNumberFormat="1" applyFont="1" applyFill="1" applyBorder="1" applyAlignment="1">
      <alignment horizontal="center" wrapText="1"/>
    </xf>
    <xf numFmtId="0" fontId="8" fillId="4" borderId="36" xfId="0" applyFont="1" applyFill="1" applyBorder="1" applyAlignment="1">
      <alignment wrapText="1"/>
    </xf>
    <xf numFmtId="0" fontId="8" fillId="4" borderId="0" xfId="0" applyFont="1" applyFill="1" applyBorder="1" applyAlignment="1">
      <alignment wrapText="1"/>
    </xf>
    <xf numFmtId="0" fontId="1" fillId="5" borderId="2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58" xfId="0" applyFont="1" applyFill="1" applyBorder="1" applyAlignment="1">
      <alignment horizontal="center" vertical="center" wrapText="1"/>
    </xf>
    <xf numFmtId="0" fontId="1" fillId="0" borderId="59" xfId="0" applyFont="1" applyFill="1" applyBorder="1" applyAlignment="1">
      <alignment horizontal="center" vertical="center" wrapText="1"/>
    </xf>
    <xf numFmtId="0" fontId="1" fillId="0" borderId="53" xfId="0" applyFont="1" applyFill="1" applyBorder="1" applyAlignment="1">
      <alignment horizontal="center" vertical="center" wrapText="1"/>
    </xf>
    <xf numFmtId="0" fontId="1" fillId="0" borderId="52" xfId="0" applyFont="1" applyFill="1" applyBorder="1" applyAlignment="1">
      <alignment horizontal="center" vertical="center" wrapText="1"/>
    </xf>
    <xf numFmtId="0" fontId="8" fillId="4" borderId="30" xfId="0" applyFont="1" applyFill="1" applyBorder="1" applyAlignment="1">
      <alignment horizontal="center" wrapText="1"/>
    </xf>
    <xf numFmtId="0" fontId="8" fillId="4" borderId="26" xfId="0" applyFont="1" applyFill="1" applyBorder="1" applyAlignment="1">
      <alignment horizont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49" fontId="16" fillId="5" borderId="33" xfId="3" applyNumberFormat="1" applyFont="1" applyFill="1" applyBorder="1" applyAlignment="1">
      <alignment horizontal="center" wrapText="1"/>
    </xf>
    <xf numFmtId="49" fontId="16" fillId="5" borderId="10" xfId="3" applyNumberFormat="1" applyFont="1" applyFill="1" applyBorder="1" applyAlignment="1">
      <alignment horizontal="center" wrapText="1"/>
    </xf>
    <xf numFmtId="0" fontId="4" fillId="5" borderId="28" xfId="0" applyFont="1" applyFill="1" applyBorder="1" applyAlignment="1">
      <alignment horizontal="center" wrapText="1"/>
    </xf>
    <xf numFmtId="0" fontId="4" fillId="5" borderId="11" xfId="0" applyFont="1" applyFill="1" applyBorder="1" applyAlignment="1">
      <alignment horizontal="center" wrapText="1"/>
    </xf>
    <xf numFmtId="0" fontId="4" fillId="0" borderId="38" xfId="0" applyFont="1" applyFill="1" applyBorder="1" applyAlignment="1">
      <alignment horizontal="center" wrapText="1"/>
    </xf>
    <xf numFmtId="0" fontId="4" fillId="0" borderId="39" xfId="0" applyFont="1" applyFill="1" applyBorder="1" applyAlignment="1">
      <alignment horizontal="center" wrapText="1"/>
    </xf>
    <xf numFmtId="49" fontId="6" fillId="5" borderId="28" xfId="3" applyNumberFormat="1" applyFont="1" applyFill="1" applyBorder="1" applyAlignment="1">
      <alignment horizontal="center" wrapText="1"/>
    </xf>
    <xf numFmtId="49" fontId="6" fillId="5" borderId="11" xfId="3" applyNumberFormat="1" applyFont="1" applyFill="1" applyBorder="1" applyAlignment="1">
      <alignment horizontal="center" wrapText="1"/>
    </xf>
    <xf numFmtId="0" fontId="22" fillId="0" borderId="0" xfId="0" applyFont="1" applyAlignment="1">
      <alignment horizontal="center" wrapText="1"/>
    </xf>
    <xf numFmtId="0" fontId="22" fillId="0" borderId="13" xfId="0" applyFont="1" applyBorder="1" applyAlignment="1">
      <alignment horizontal="center" wrapText="1"/>
    </xf>
    <xf numFmtId="0" fontId="23" fillId="0" borderId="33" xfId="0" applyFont="1" applyBorder="1" applyAlignment="1"/>
    <xf numFmtId="0" fontId="23" fillId="0" borderId="10" xfId="0" applyFont="1" applyBorder="1" applyAlignment="1"/>
    <xf numFmtId="0" fontId="24" fillId="0" borderId="28" xfId="0" applyFont="1" applyFill="1" applyBorder="1" applyAlignment="1">
      <alignment horizontal="center"/>
    </xf>
    <xf numFmtId="0" fontId="24" fillId="0" borderId="11" xfId="0" applyFont="1" applyFill="1" applyBorder="1" applyAlignment="1">
      <alignment horizontal="center"/>
    </xf>
    <xf numFmtId="165" fontId="24" fillId="0" borderId="29" xfId="0" applyNumberFormat="1" applyFont="1" applyBorder="1" applyAlignment="1">
      <alignment horizontal="center"/>
    </xf>
    <xf numFmtId="165" fontId="24" fillId="0" borderId="12" xfId="0" applyNumberFormat="1" applyFont="1" applyBorder="1" applyAlignment="1">
      <alignment horizontal="center"/>
    </xf>
    <xf numFmtId="0" fontId="24" fillId="0" borderId="3" xfId="0" applyFont="1" applyFill="1" applyBorder="1" applyAlignment="1">
      <alignment horizontal="center" wrapText="1"/>
    </xf>
    <xf numFmtId="0" fontId="24" fillId="0" borderId="4" xfId="0" applyFont="1" applyFill="1" applyBorder="1" applyAlignment="1">
      <alignment horizont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_2012 таблица планирования" xfId="1"/>
    <cellStyle name="Обычный_таблицы - юрист" xfId="4"/>
    <cellStyle name="Финансовый 2" xfId="2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74"/>
  <sheetViews>
    <sheetView tabSelected="1" topLeftCell="B1" workbookViewId="0">
      <pane xSplit="1" ySplit="5" topLeftCell="C63" activePane="bottomRight" state="frozen"/>
      <selection activeCell="B1" sqref="B1"/>
      <selection pane="topRight" activeCell="C1" sqref="C1"/>
      <selection pane="bottomLeft" activeCell="B6" sqref="B6"/>
      <selection pane="bottomRight" activeCell="Y82" sqref="Y82"/>
    </sheetView>
  </sheetViews>
  <sheetFormatPr defaultRowHeight="15" x14ac:dyDescent="0.25"/>
  <cols>
    <col min="1" max="1" width="4.7109375" style="1" customWidth="1"/>
    <col min="2" max="2" width="17.5703125" style="1" customWidth="1"/>
    <col min="3" max="3" width="9.140625" style="4" customWidth="1"/>
    <col min="4" max="6" width="9.140625" style="1" customWidth="1"/>
    <col min="7" max="7" width="7.7109375" style="1" customWidth="1"/>
    <col min="8" max="9" width="9.140625" style="1" customWidth="1"/>
    <col min="10" max="11" width="9.5703125" style="1" customWidth="1"/>
    <col min="12" max="16" width="9.140625" style="1" customWidth="1"/>
    <col min="17" max="17" width="10.5703125" style="1" customWidth="1"/>
    <col min="18" max="21" width="9.140625" style="1" customWidth="1"/>
    <col min="22" max="22" width="8.7109375" style="1" customWidth="1"/>
    <col min="23" max="50" width="9.140625" style="1" customWidth="1"/>
    <col min="51" max="51" width="12.140625" style="1" customWidth="1"/>
    <col min="52" max="71" width="9.140625" style="1" customWidth="1"/>
    <col min="72" max="73" width="9.140625" style="1"/>
    <col min="74" max="74" width="7.85546875" style="1" customWidth="1"/>
    <col min="75" max="75" width="11.5703125" style="1" customWidth="1"/>
    <col min="76" max="16384" width="9.140625" style="1"/>
  </cols>
  <sheetData>
    <row r="1" spans="1:83" ht="24.75" x14ac:dyDescent="0.35">
      <c r="A1" s="212" t="s">
        <v>132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Z1" s="212"/>
      <c r="AA1" s="212"/>
      <c r="AB1" s="212"/>
      <c r="AC1" s="212"/>
      <c r="AD1" s="212"/>
      <c r="AE1" s="212"/>
      <c r="AF1" s="212"/>
      <c r="AG1" s="212"/>
      <c r="AH1" s="212"/>
      <c r="AI1" s="212"/>
      <c r="AJ1" s="212"/>
      <c r="AK1" s="212"/>
      <c r="AL1" s="212"/>
      <c r="AM1" s="212"/>
      <c r="AN1" s="212"/>
      <c r="AO1" s="212"/>
      <c r="AP1" s="212"/>
      <c r="AQ1" s="212"/>
      <c r="AR1" s="212"/>
      <c r="AS1" s="212"/>
      <c r="AT1" s="212"/>
      <c r="AU1" s="212"/>
      <c r="AV1" s="212"/>
      <c r="AW1" s="212"/>
      <c r="AX1" s="212"/>
      <c r="AY1" s="212"/>
      <c r="AZ1" s="212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23"/>
      <c r="BW1" s="23"/>
      <c r="BX1" s="23"/>
      <c r="BY1" s="15"/>
      <c r="BZ1" s="106" t="s">
        <v>232</v>
      </c>
      <c r="CA1" s="15"/>
      <c r="CB1" s="15"/>
      <c r="CC1" s="15"/>
      <c r="CD1" s="15"/>
      <c r="CE1" s="15"/>
    </row>
    <row r="2" spans="1:83" ht="31.5" customHeight="1" thickBot="1" x14ac:dyDescent="0.3">
      <c r="C2" s="18"/>
      <c r="D2" s="18"/>
      <c r="E2" s="18"/>
      <c r="F2" s="18"/>
      <c r="G2" s="18"/>
      <c r="H2" s="7"/>
      <c r="I2" s="7"/>
      <c r="J2" s="8"/>
      <c r="K2" s="8"/>
      <c r="L2" s="7"/>
      <c r="M2" s="8"/>
      <c r="N2" s="7"/>
      <c r="O2" s="7"/>
      <c r="P2" s="7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7"/>
      <c r="AL2" s="7"/>
      <c r="AM2" s="7"/>
      <c r="AN2" s="7"/>
      <c r="AO2" s="7"/>
    </row>
    <row r="3" spans="1:83" ht="15.75" thickBot="1" x14ac:dyDescent="0.3">
      <c r="A3" s="213"/>
      <c r="B3" s="214"/>
      <c r="C3" s="29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</row>
    <row r="4" spans="1:83" ht="15.75" customHeight="1" thickBot="1" x14ac:dyDescent="0.3">
      <c r="A4" s="215" t="s">
        <v>0</v>
      </c>
      <c r="B4" s="217" t="s">
        <v>1</v>
      </c>
      <c r="C4" s="229" t="s">
        <v>100</v>
      </c>
      <c r="D4" s="227" t="s">
        <v>206</v>
      </c>
      <c r="E4" s="227" t="s">
        <v>228</v>
      </c>
      <c r="F4" s="227" t="s">
        <v>246</v>
      </c>
      <c r="G4" s="231" t="s">
        <v>247</v>
      </c>
      <c r="H4" s="221" t="s">
        <v>3</v>
      </c>
      <c r="I4" s="223" t="s">
        <v>4</v>
      </c>
      <c r="J4" s="225" t="s">
        <v>5</v>
      </c>
      <c r="K4" s="225" t="s">
        <v>6</v>
      </c>
      <c r="L4" s="225" t="s">
        <v>7</v>
      </c>
      <c r="M4" s="235" t="s">
        <v>8</v>
      </c>
      <c r="N4" s="219" t="s">
        <v>9</v>
      </c>
      <c r="O4" s="237" t="s">
        <v>10</v>
      </c>
      <c r="P4" s="239" t="s">
        <v>211</v>
      </c>
      <c r="Q4" s="219" t="s">
        <v>11</v>
      </c>
      <c r="R4" s="243" t="s">
        <v>12</v>
      </c>
      <c r="S4" s="245" t="s">
        <v>13</v>
      </c>
      <c r="T4" s="247" t="s">
        <v>231</v>
      </c>
      <c r="U4" s="249" t="s">
        <v>14</v>
      </c>
      <c r="V4" s="225" t="s">
        <v>230</v>
      </c>
      <c r="W4" s="225" t="s">
        <v>101</v>
      </c>
      <c r="X4" s="225" t="s">
        <v>102</v>
      </c>
      <c r="Y4" s="225" t="s">
        <v>229</v>
      </c>
      <c r="Z4" s="233" t="s">
        <v>249</v>
      </c>
      <c r="AA4" s="233" t="s">
        <v>103</v>
      </c>
      <c r="AB4" s="233" t="s">
        <v>234</v>
      </c>
      <c r="AC4" s="233" t="s">
        <v>207</v>
      </c>
      <c r="AD4" s="233" t="s">
        <v>235</v>
      </c>
      <c r="AE4" s="233" t="s">
        <v>104</v>
      </c>
      <c r="AF4" s="233" t="s">
        <v>248</v>
      </c>
      <c r="AG4" s="251" t="s">
        <v>107</v>
      </c>
      <c r="AH4" s="241" t="s">
        <v>105</v>
      </c>
      <c r="AI4" s="114"/>
      <c r="AJ4" s="114"/>
      <c r="AK4" s="233" t="s">
        <v>106</v>
      </c>
      <c r="AL4" s="271" t="s">
        <v>259</v>
      </c>
      <c r="AM4" s="255" t="s">
        <v>126</v>
      </c>
      <c r="AN4" s="257" t="s">
        <v>125</v>
      </c>
      <c r="AO4" s="258"/>
      <c r="AP4" s="259" t="s">
        <v>15</v>
      </c>
      <c r="AQ4" s="261" t="s">
        <v>210</v>
      </c>
      <c r="AR4" s="263" t="s">
        <v>108</v>
      </c>
      <c r="AS4" s="253" t="s">
        <v>16</v>
      </c>
      <c r="AT4" s="251" t="s">
        <v>18</v>
      </c>
      <c r="AU4" s="265" t="s">
        <v>135</v>
      </c>
      <c r="AV4" s="251" t="s">
        <v>253</v>
      </c>
      <c r="AW4" s="267" t="s">
        <v>208</v>
      </c>
      <c r="AX4" s="269" t="s">
        <v>136</v>
      </c>
      <c r="AY4" s="200"/>
      <c r="AZ4" s="253" t="s">
        <v>131</v>
      </c>
      <c r="BA4" s="253" t="s">
        <v>19</v>
      </c>
      <c r="BB4" s="251" t="s">
        <v>20</v>
      </c>
      <c r="BC4" s="251" t="s">
        <v>250</v>
      </c>
      <c r="BD4" s="251" t="s">
        <v>251</v>
      </c>
      <c r="BE4" s="253" t="s">
        <v>134</v>
      </c>
      <c r="BF4" s="253" t="s">
        <v>110</v>
      </c>
      <c r="BG4" s="251" t="s">
        <v>109</v>
      </c>
      <c r="BH4" s="251" t="s">
        <v>252</v>
      </c>
      <c r="BI4" s="273" t="s">
        <v>112</v>
      </c>
      <c r="BJ4" s="253" t="s">
        <v>21</v>
      </c>
      <c r="BK4" s="251" t="s">
        <v>293</v>
      </c>
      <c r="BL4" s="253" t="s">
        <v>22</v>
      </c>
      <c r="BM4" s="253" t="s">
        <v>23</v>
      </c>
      <c r="BN4" s="253" t="s">
        <v>24</v>
      </c>
      <c r="BO4" s="277" t="s">
        <v>113</v>
      </c>
      <c r="BP4" s="279" t="s">
        <v>114</v>
      </c>
      <c r="BQ4" s="281" t="s">
        <v>115</v>
      </c>
      <c r="BR4" s="283" t="s">
        <v>130</v>
      </c>
      <c r="BS4" s="285" t="s">
        <v>25</v>
      </c>
      <c r="BT4" s="202" t="s">
        <v>129</v>
      </c>
      <c r="BU4" s="199" t="s">
        <v>128</v>
      </c>
      <c r="BV4" s="243" t="s">
        <v>27</v>
      </c>
      <c r="BW4" s="243" t="s">
        <v>209</v>
      </c>
      <c r="BX4" s="243" t="s">
        <v>28</v>
      </c>
      <c r="BY4" s="243" t="s">
        <v>116</v>
      </c>
      <c r="BZ4" s="243" t="s">
        <v>29</v>
      </c>
      <c r="CA4" s="275" t="s">
        <v>30</v>
      </c>
      <c r="CB4" s="203"/>
      <c r="CC4" s="203"/>
      <c r="CD4" s="203"/>
      <c r="CE4" s="203"/>
    </row>
    <row r="5" spans="1:83" ht="114" customHeight="1" thickBot="1" x14ac:dyDescent="0.3">
      <c r="A5" s="216"/>
      <c r="B5" s="218"/>
      <c r="C5" s="230"/>
      <c r="D5" s="228"/>
      <c r="E5" s="228"/>
      <c r="F5" s="228"/>
      <c r="G5" s="232"/>
      <c r="H5" s="222"/>
      <c r="I5" s="224"/>
      <c r="J5" s="226"/>
      <c r="K5" s="226"/>
      <c r="L5" s="226"/>
      <c r="M5" s="236"/>
      <c r="N5" s="220"/>
      <c r="O5" s="238"/>
      <c r="P5" s="240"/>
      <c r="Q5" s="220"/>
      <c r="R5" s="244"/>
      <c r="S5" s="246"/>
      <c r="T5" s="248"/>
      <c r="U5" s="250"/>
      <c r="V5" s="226"/>
      <c r="W5" s="226"/>
      <c r="X5" s="226"/>
      <c r="Y5" s="226"/>
      <c r="Z5" s="234"/>
      <c r="AA5" s="234"/>
      <c r="AB5" s="234"/>
      <c r="AC5" s="234"/>
      <c r="AD5" s="234"/>
      <c r="AE5" s="234"/>
      <c r="AF5" s="234"/>
      <c r="AG5" s="252"/>
      <c r="AH5" s="242"/>
      <c r="AI5" s="115" t="s">
        <v>233</v>
      </c>
      <c r="AJ5" s="115" t="s">
        <v>254</v>
      </c>
      <c r="AK5" s="234"/>
      <c r="AL5" s="272"/>
      <c r="AM5" s="256"/>
      <c r="AN5" s="44" t="s">
        <v>123</v>
      </c>
      <c r="AO5" s="44" t="s">
        <v>124</v>
      </c>
      <c r="AP5" s="260"/>
      <c r="AQ5" s="262"/>
      <c r="AR5" s="264"/>
      <c r="AS5" s="254"/>
      <c r="AT5" s="252"/>
      <c r="AU5" s="266"/>
      <c r="AV5" s="252"/>
      <c r="AW5" s="268"/>
      <c r="AX5" s="270"/>
      <c r="AY5" s="204" t="s">
        <v>111</v>
      </c>
      <c r="AZ5" s="254"/>
      <c r="BA5" s="254"/>
      <c r="BB5" s="252"/>
      <c r="BC5" s="252"/>
      <c r="BD5" s="252"/>
      <c r="BE5" s="254"/>
      <c r="BF5" s="254"/>
      <c r="BG5" s="252"/>
      <c r="BH5" s="252"/>
      <c r="BI5" s="274"/>
      <c r="BJ5" s="254"/>
      <c r="BK5" s="252"/>
      <c r="BL5" s="254"/>
      <c r="BM5" s="254"/>
      <c r="BN5" s="254"/>
      <c r="BO5" s="278"/>
      <c r="BP5" s="280"/>
      <c r="BQ5" s="282"/>
      <c r="BR5" s="284"/>
      <c r="BS5" s="286"/>
      <c r="BT5" s="45" t="s">
        <v>26</v>
      </c>
      <c r="BU5" s="45" t="s">
        <v>26</v>
      </c>
      <c r="BV5" s="244"/>
      <c r="BW5" s="244"/>
      <c r="BX5" s="244"/>
      <c r="BY5" s="244"/>
      <c r="BZ5" s="244"/>
      <c r="CA5" s="276"/>
      <c r="CB5" s="205" t="s">
        <v>294</v>
      </c>
      <c r="CC5" s="205" t="s">
        <v>256</v>
      </c>
      <c r="CD5" s="205" t="s">
        <v>257</v>
      </c>
      <c r="CE5" s="205" t="s">
        <v>258</v>
      </c>
    </row>
    <row r="6" spans="1:83" x14ac:dyDescent="0.25">
      <c r="A6" s="13">
        <v>1</v>
      </c>
      <c r="B6" s="36" t="s">
        <v>32</v>
      </c>
      <c r="C6" s="211">
        <f>H6+N6+O6+P6+AP6+BS6+BT6+BU6+Q6</f>
        <v>3923.9500000000003</v>
      </c>
      <c r="D6" s="3">
        <v>9.9</v>
      </c>
      <c r="E6" s="11">
        <v>3</v>
      </c>
      <c r="F6" s="11"/>
      <c r="G6" s="38"/>
      <c r="H6" s="49">
        <f>D6+E6</f>
        <v>12.9</v>
      </c>
      <c r="I6" s="26">
        <v>73.599999999999994</v>
      </c>
      <c r="J6" s="11">
        <v>29.1</v>
      </c>
      <c r="K6" s="11">
        <v>1553.4</v>
      </c>
      <c r="L6" s="11">
        <v>454.4</v>
      </c>
      <c r="M6" s="22"/>
      <c r="N6" s="49">
        <f>I6+J6+K6+L6+M6</f>
        <v>2110.5</v>
      </c>
      <c r="O6" s="32"/>
      <c r="P6" s="49"/>
      <c r="Q6" s="49">
        <f t="shared" ref="Q6:Q37" si="0">R6+S6+T6+U6+V6+W6+X6+Y6+Z6+AA6+AB6+AC6+AD6+AE6+AF6+AG6+AH6+AI6+AJ6+AK6+AL6</f>
        <v>486.6</v>
      </c>
      <c r="R6" s="26">
        <v>126.5</v>
      </c>
      <c r="S6" s="11">
        <v>85.3</v>
      </c>
      <c r="T6" s="11"/>
      <c r="U6" s="11"/>
      <c r="V6" s="11"/>
      <c r="W6" s="11">
        <v>16.8</v>
      </c>
      <c r="X6" s="11">
        <v>8</v>
      </c>
      <c r="Y6" s="96">
        <v>18.5</v>
      </c>
      <c r="Z6" s="11">
        <v>189</v>
      </c>
      <c r="AA6" s="11">
        <v>10.5</v>
      </c>
      <c r="AB6" s="11"/>
      <c r="AC6" s="11"/>
      <c r="AD6" s="11"/>
      <c r="AE6" s="11"/>
      <c r="AF6" s="11"/>
      <c r="AG6" s="11"/>
      <c r="AH6" s="11">
        <v>32</v>
      </c>
      <c r="AI6" s="22"/>
      <c r="AJ6" s="22"/>
      <c r="AK6" s="11"/>
      <c r="AL6" s="38"/>
      <c r="AM6" s="27"/>
      <c r="AN6" s="40"/>
      <c r="AO6" s="38"/>
      <c r="AP6" s="35">
        <f>AQ6+AR6+AS6+AT6+AU6+AV6+AW6+AX6+AY6+AZ6+BA6+BB6+BC6+BD6+BE6+BF6+BG6+BH6+BI6+BJ6+BK6+BL6+BM6+BN6+BO6+BP6+BQ6</f>
        <v>590</v>
      </c>
      <c r="AQ6" s="98">
        <v>50</v>
      </c>
      <c r="AR6" s="99">
        <v>17.600000000000001</v>
      </c>
      <c r="AS6" s="98">
        <v>211.4</v>
      </c>
      <c r="AT6" s="11">
        <v>0</v>
      </c>
      <c r="AU6" s="11">
        <v>10</v>
      </c>
      <c r="AV6" s="11"/>
      <c r="AW6" s="11"/>
      <c r="AX6" s="11">
        <v>3</v>
      </c>
      <c r="AY6" s="98"/>
      <c r="AZ6" s="98">
        <v>10.199999999999999</v>
      </c>
      <c r="BA6" s="98">
        <v>19.5</v>
      </c>
      <c r="BB6" s="11"/>
      <c r="BC6" s="11">
        <v>107.7</v>
      </c>
      <c r="BD6" s="11">
        <v>140.6</v>
      </c>
      <c r="BE6" s="98">
        <v>8</v>
      </c>
      <c r="BF6" s="98"/>
      <c r="BG6" s="11"/>
      <c r="BH6" s="11"/>
      <c r="BI6" s="98"/>
      <c r="BJ6" s="98">
        <v>0</v>
      </c>
      <c r="BK6" s="11"/>
      <c r="BL6" s="98"/>
      <c r="BM6" s="98"/>
      <c r="BN6" s="98"/>
      <c r="BO6" s="11"/>
      <c r="BP6" s="22">
        <v>12</v>
      </c>
      <c r="BQ6" s="86"/>
      <c r="BR6" s="32"/>
      <c r="BS6" s="49"/>
      <c r="BT6" s="32">
        <v>287.55</v>
      </c>
      <c r="BU6" s="27">
        <f>BV6+BW6+BX6+BY6+BZ6+CA6+CB6+CC6+CD6+CE6</f>
        <v>436.40000000000003</v>
      </c>
      <c r="BV6" s="99">
        <v>176.5</v>
      </c>
      <c r="BW6" s="99"/>
      <c r="BX6" s="98"/>
      <c r="BY6" s="98"/>
      <c r="BZ6" s="98"/>
      <c r="CA6" s="98">
        <v>149.6</v>
      </c>
      <c r="CB6" s="98">
        <v>110.3</v>
      </c>
      <c r="CC6" s="98"/>
      <c r="CD6" s="98"/>
      <c r="CE6" s="98"/>
    </row>
    <row r="7" spans="1:83" x14ac:dyDescent="0.25">
      <c r="A7" s="14">
        <v>2</v>
      </c>
      <c r="B7" s="31" t="s">
        <v>33</v>
      </c>
      <c r="C7" s="211">
        <f t="shared" ref="C7:C70" si="1">H7+N7+O7+P7+AP7+BS7+BT7+BU7+Q7</f>
        <v>3764.95</v>
      </c>
      <c r="D7" s="3">
        <v>4.0999999999999996</v>
      </c>
      <c r="E7" s="11">
        <v>3</v>
      </c>
      <c r="F7" s="11"/>
      <c r="G7" s="38"/>
      <c r="H7" s="49">
        <f t="shared" ref="H7:H65" si="2">D7+E7</f>
        <v>7.1</v>
      </c>
      <c r="I7" s="20">
        <v>92</v>
      </c>
      <c r="J7" s="3">
        <v>0</v>
      </c>
      <c r="K7" s="11">
        <v>1326.2</v>
      </c>
      <c r="L7" s="11">
        <v>452.9</v>
      </c>
      <c r="M7" s="9"/>
      <c r="N7" s="49">
        <f t="shared" ref="N7:N70" si="3">I7+J7+K7+L7+M7</f>
        <v>1871.1</v>
      </c>
      <c r="O7" s="32"/>
      <c r="P7" s="49"/>
      <c r="Q7" s="49">
        <f t="shared" si="0"/>
        <v>648.90000000000009</v>
      </c>
      <c r="R7" s="20">
        <v>85.3</v>
      </c>
      <c r="S7" s="3">
        <v>73.3</v>
      </c>
      <c r="T7" s="3"/>
      <c r="U7" s="3"/>
      <c r="V7" s="11"/>
      <c r="W7" s="3">
        <v>21</v>
      </c>
      <c r="X7" s="3">
        <v>9.5</v>
      </c>
      <c r="Y7" s="97">
        <v>22.5</v>
      </c>
      <c r="Z7" s="11">
        <v>220.5</v>
      </c>
      <c r="AA7" s="3"/>
      <c r="AB7" s="3"/>
      <c r="AC7" s="3"/>
      <c r="AD7" s="3"/>
      <c r="AE7" s="3">
        <v>201.8</v>
      </c>
      <c r="AF7" s="3"/>
      <c r="AG7" s="3"/>
      <c r="AH7" s="3">
        <v>15</v>
      </c>
      <c r="AI7" s="9"/>
      <c r="AJ7" s="9"/>
      <c r="AK7" s="3"/>
      <c r="AL7" s="38"/>
      <c r="AM7" s="27"/>
      <c r="AN7" s="40"/>
      <c r="AO7" s="38"/>
      <c r="AP7" s="35">
        <f t="shared" ref="AP7:AP70" si="4">AQ7+AR7+AS7+AT7+AU7+AV7+AW7+AX7+AY7+AZ7+BA7+BB7+BC7+BD7+BE7+BF7+BG7+BH7+BI7+BJ7+BK7+BL7+BM7+BN7+BO7+BP7+BQ7</f>
        <v>523.19999999999993</v>
      </c>
      <c r="AQ7" s="102">
        <v>50</v>
      </c>
      <c r="AR7" s="99">
        <v>17.600000000000001</v>
      </c>
      <c r="AS7" s="102">
        <v>191.7</v>
      </c>
      <c r="AT7" s="11">
        <v>0</v>
      </c>
      <c r="AU7" s="11">
        <v>10</v>
      </c>
      <c r="AV7" s="11"/>
      <c r="AW7" s="11"/>
      <c r="AX7" s="11">
        <v>3</v>
      </c>
      <c r="AY7" s="98"/>
      <c r="AZ7" s="98">
        <v>10.199999999999999</v>
      </c>
      <c r="BA7" s="98">
        <v>19.5</v>
      </c>
      <c r="BB7" s="3"/>
      <c r="BC7" s="11"/>
      <c r="BD7" s="11">
        <v>165.4</v>
      </c>
      <c r="BE7" s="98">
        <v>8</v>
      </c>
      <c r="BF7" s="98"/>
      <c r="BG7" s="11"/>
      <c r="BH7" s="11"/>
      <c r="BI7" s="102"/>
      <c r="BJ7" s="102">
        <v>0</v>
      </c>
      <c r="BK7" s="11"/>
      <c r="BL7" s="102"/>
      <c r="BM7" s="98"/>
      <c r="BN7" s="98"/>
      <c r="BO7" s="11"/>
      <c r="BP7" s="22">
        <v>47.8</v>
      </c>
      <c r="BQ7" s="86"/>
      <c r="BR7" s="32"/>
      <c r="BS7" s="117"/>
      <c r="BT7" s="32">
        <v>263.55</v>
      </c>
      <c r="BU7" s="27">
        <f t="shared" ref="BU7:BU70" si="5">BV7+BW7+BX7+BY7+BZ7+CA7+CB7+CC7+CD7+CE7</f>
        <v>451.1</v>
      </c>
      <c r="BV7" s="100">
        <v>205.9</v>
      </c>
      <c r="BW7" s="100"/>
      <c r="BX7" s="102"/>
      <c r="BY7" s="102"/>
      <c r="BZ7" s="102"/>
      <c r="CA7" s="102">
        <v>145.80000000000001</v>
      </c>
      <c r="CB7" s="102">
        <v>99.4</v>
      </c>
      <c r="CC7" s="102"/>
      <c r="CD7" s="102"/>
      <c r="CE7" s="102"/>
    </row>
    <row r="8" spans="1:83" x14ac:dyDescent="0.25">
      <c r="A8" s="14">
        <v>3</v>
      </c>
      <c r="B8" s="31" t="s">
        <v>34</v>
      </c>
      <c r="C8" s="211">
        <f t="shared" si="1"/>
        <v>2238</v>
      </c>
      <c r="D8" s="3">
        <v>9.9</v>
      </c>
      <c r="E8" s="11">
        <v>3</v>
      </c>
      <c r="F8" s="11"/>
      <c r="G8" s="38"/>
      <c r="H8" s="49">
        <f t="shared" si="2"/>
        <v>12.9</v>
      </c>
      <c r="I8" s="20">
        <v>59.8</v>
      </c>
      <c r="J8" s="3">
        <v>23.6</v>
      </c>
      <c r="K8" s="11">
        <v>554.6</v>
      </c>
      <c r="L8" s="11">
        <v>327.60000000000002</v>
      </c>
      <c r="M8" s="9"/>
      <c r="N8" s="49">
        <f t="shared" si="3"/>
        <v>965.6</v>
      </c>
      <c r="O8" s="32"/>
      <c r="P8" s="49"/>
      <c r="Q8" s="49">
        <f t="shared" si="0"/>
        <v>249.5</v>
      </c>
      <c r="R8" s="20">
        <v>58.5</v>
      </c>
      <c r="S8" s="3">
        <v>40.5</v>
      </c>
      <c r="T8" s="3"/>
      <c r="U8" s="3"/>
      <c r="V8" s="11"/>
      <c r="W8" s="3">
        <v>10</v>
      </c>
      <c r="X8" s="3">
        <v>8.4</v>
      </c>
      <c r="Y8" s="11"/>
      <c r="Z8" s="11">
        <v>107.1</v>
      </c>
      <c r="AA8" s="3">
        <v>14.5</v>
      </c>
      <c r="AB8" s="3"/>
      <c r="AC8" s="3"/>
      <c r="AD8" s="3"/>
      <c r="AE8" s="3"/>
      <c r="AF8" s="3"/>
      <c r="AG8" s="3"/>
      <c r="AH8" s="3">
        <v>10.5</v>
      </c>
      <c r="AI8" s="9"/>
      <c r="AJ8" s="9"/>
      <c r="AK8" s="3"/>
      <c r="AL8" s="38"/>
      <c r="AM8" s="27"/>
      <c r="AN8" s="40"/>
      <c r="AO8" s="38"/>
      <c r="AP8" s="35">
        <f t="shared" si="4"/>
        <v>331</v>
      </c>
      <c r="AQ8" s="102">
        <v>50</v>
      </c>
      <c r="AR8" s="99">
        <v>17.600000000000001</v>
      </c>
      <c r="AS8" s="102">
        <v>96.2</v>
      </c>
      <c r="AT8" s="11">
        <v>15.3</v>
      </c>
      <c r="AU8" s="11">
        <v>10</v>
      </c>
      <c r="AV8" s="11"/>
      <c r="AW8" s="11"/>
      <c r="AX8" s="11">
        <v>3</v>
      </c>
      <c r="AY8" s="98"/>
      <c r="AZ8" s="98">
        <v>10.199999999999999</v>
      </c>
      <c r="BA8" s="98">
        <v>19.5</v>
      </c>
      <c r="BB8" s="3"/>
      <c r="BC8" s="11">
        <v>0</v>
      </c>
      <c r="BD8" s="11">
        <v>76.2</v>
      </c>
      <c r="BE8" s="98">
        <v>8</v>
      </c>
      <c r="BF8" s="98"/>
      <c r="BG8" s="11"/>
      <c r="BH8" s="11"/>
      <c r="BI8" s="102"/>
      <c r="BJ8" s="102"/>
      <c r="BK8" s="11"/>
      <c r="BL8" s="102"/>
      <c r="BM8" s="98"/>
      <c r="BN8" s="98"/>
      <c r="BO8" s="11"/>
      <c r="BP8" s="22">
        <v>25</v>
      </c>
      <c r="BQ8" s="86"/>
      <c r="BR8" s="32"/>
      <c r="BS8" s="117">
        <v>222.2</v>
      </c>
      <c r="BT8" s="32">
        <v>128.4</v>
      </c>
      <c r="BU8" s="27">
        <f t="shared" si="5"/>
        <v>328.4</v>
      </c>
      <c r="BV8" s="100">
        <v>100</v>
      </c>
      <c r="BW8" s="100"/>
      <c r="BX8" s="102"/>
      <c r="BY8" s="102"/>
      <c r="BZ8" s="102"/>
      <c r="CA8" s="102">
        <v>144</v>
      </c>
      <c r="CB8" s="102">
        <v>84.4</v>
      </c>
      <c r="CC8" s="102"/>
      <c r="CD8" s="102"/>
      <c r="CE8" s="102"/>
    </row>
    <row r="9" spans="1:83" x14ac:dyDescent="0.25">
      <c r="A9" s="14">
        <v>4</v>
      </c>
      <c r="B9" s="31" t="s">
        <v>35</v>
      </c>
      <c r="C9" s="211">
        <f t="shared" si="1"/>
        <v>3381.8500000000004</v>
      </c>
      <c r="D9" s="3">
        <v>9.9</v>
      </c>
      <c r="E9" s="11">
        <v>3</v>
      </c>
      <c r="F9" s="11"/>
      <c r="G9" s="38"/>
      <c r="H9" s="49">
        <f t="shared" si="2"/>
        <v>12.9</v>
      </c>
      <c r="I9" s="20">
        <v>110.4</v>
      </c>
      <c r="J9" s="3">
        <v>43.7</v>
      </c>
      <c r="K9" s="11">
        <v>955.1</v>
      </c>
      <c r="L9" s="11">
        <v>354.8</v>
      </c>
      <c r="M9" s="9"/>
      <c r="N9" s="49">
        <f t="shared" si="3"/>
        <v>1464</v>
      </c>
      <c r="O9" s="32"/>
      <c r="P9" s="49"/>
      <c r="Q9" s="49">
        <f t="shared" si="0"/>
        <v>484.8</v>
      </c>
      <c r="R9" s="20">
        <v>49.2</v>
      </c>
      <c r="S9" s="3">
        <v>55.3</v>
      </c>
      <c r="T9" s="3"/>
      <c r="U9" s="3">
        <v>8.3000000000000007</v>
      </c>
      <c r="V9" s="11"/>
      <c r="W9" s="3">
        <v>18</v>
      </c>
      <c r="X9" s="3">
        <v>2</v>
      </c>
      <c r="Y9" s="3"/>
      <c r="Z9" s="11">
        <v>100.8</v>
      </c>
      <c r="AA9" s="3"/>
      <c r="AB9" s="3"/>
      <c r="AC9" s="3"/>
      <c r="AD9" s="3">
        <v>142.30000000000001</v>
      </c>
      <c r="AE9" s="3"/>
      <c r="AF9" s="3"/>
      <c r="AG9" s="3">
        <v>63</v>
      </c>
      <c r="AH9" s="3">
        <v>10.5</v>
      </c>
      <c r="AI9" s="9"/>
      <c r="AJ9" s="9"/>
      <c r="AK9" s="3">
        <v>35.4</v>
      </c>
      <c r="AL9" s="38"/>
      <c r="AM9" s="27"/>
      <c r="AN9" s="40"/>
      <c r="AO9" s="38"/>
      <c r="AP9" s="35">
        <f t="shared" si="4"/>
        <v>325.39999999999998</v>
      </c>
      <c r="AQ9" s="102">
        <v>50</v>
      </c>
      <c r="AR9" s="99">
        <v>17.600000000000001</v>
      </c>
      <c r="AS9" s="102">
        <v>100.5</v>
      </c>
      <c r="AT9" s="11">
        <v>0</v>
      </c>
      <c r="AU9" s="11">
        <v>10</v>
      </c>
      <c r="AV9" s="11"/>
      <c r="AW9" s="11"/>
      <c r="AX9" s="11">
        <v>3</v>
      </c>
      <c r="AY9" s="98"/>
      <c r="AZ9" s="98">
        <v>10.199999999999999</v>
      </c>
      <c r="BA9" s="98">
        <v>19.5</v>
      </c>
      <c r="BB9" s="3"/>
      <c r="BC9" s="11">
        <v>0</v>
      </c>
      <c r="BD9" s="11">
        <v>71.3</v>
      </c>
      <c r="BE9" s="98">
        <v>8</v>
      </c>
      <c r="BF9" s="98"/>
      <c r="BG9" s="11"/>
      <c r="BH9" s="11"/>
      <c r="BI9" s="102"/>
      <c r="BJ9" s="102">
        <v>18</v>
      </c>
      <c r="BK9" s="11"/>
      <c r="BL9" s="102"/>
      <c r="BM9" s="98"/>
      <c r="BN9" s="98"/>
      <c r="BO9" s="11"/>
      <c r="BP9" s="22">
        <v>17.3</v>
      </c>
      <c r="BQ9" s="86"/>
      <c r="BR9" s="32"/>
      <c r="BS9" s="117"/>
      <c r="BT9" s="32">
        <v>120.45</v>
      </c>
      <c r="BU9" s="27">
        <f t="shared" si="5"/>
        <v>974.30000000000007</v>
      </c>
      <c r="BV9" s="100">
        <v>94.1</v>
      </c>
      <c r="BW9" s="100"/>
      <c r="BX9" s="102">
        <v>538</v>
      </c>
      <c r="BY9" s="102"/>
      <c r="BZ9" s="102">
        <v>150</v>
      </c>
      <c r="CA9" s="102">
        <v>119.7</v>
      </c>
      <c r="CB9" s="102">
        <v>72.5</v>
      </c>
      <c r="CC9" s="102"/>
      <c r="CD9" s="102"/>
      <c r="CE9" s="102"/>
    </row>
    <row r="10" spans="1:83" x14ac:dyDescent="0.25">
      <c r="A10" s="14">
        <v>5</v>
      </c>
      <c r="B10" s="31" t="s">
        <v>36</v>
      </c>
      <c r="C10" s="211">
        <f t="shared" si="1"/>
        <v>4981.5999999999995</v>
      </c>
      <c r="D10" s="3">
        <v>9.9</v>
      </c>
      <c r="E10" s="11">
        <v>3</v>
      </c>
      <c r="F10" s="11"/>
      <c r="G10" s="38"/>
      <c r="H10" s="49">
        <f t="shared" si="2"/>
        <v>12.9</v>
      </c>
      <c r="I10" s="20">
        <v>276.10000000000002</v>
      </c>
      <c r="J10" s="3">
        <v>109.1</v>
      </c>
      <c r="K10" s="11">
        <v>1305.8</v>
      </c>
      <c r="L10" s="11">
        <v>856.5</v>
      </c>
      <c r="M10" s="9"/>
      <c r="N10" s="49">
        <f t="shared" si="3"/>
        <v>2547.5</v>
      </c>
      <c r="O10" s="32"/>
      <c r="P10" s="49"/>
      <c r="Q10" s="49">
        <f t="shared" si="0"/>
        <v>640.69999999999993</v>
      </c>
      <c r="R10" s="20">
        <v>145</v>
      </c>
      <c r="S10" s="3">
        <v>100</v>
      </c>
      <c r="T10" s="3"/>
      <c r="U10" s="3"/>
      <c r="V10" s="11"/>
      <c r="W10" s="3">
        <v>21.6</v>
      </c>
      <c r="X10" s="3">
        <v>11.9</v>
      </c>
      <c r="Y10" s="3"/>
      <c r="Z10" s="11">
        <v>355.9</v>
      </c>
      <c r="AA10" s="3">
        <v>6.3</v>
      </c>
      <c r="AB10" s="3"/>
      <c r="AC10" s="3"/>
      <c r="AD10" s="3"/>
      <c r="AE10" s="3"/>
      <c r="AF10" s="3"/>
      <c r="AG10" s="3"/>
      <c r="AH10" s="3"/>
      <c r="AI10" s="9"/>
      <c r="AJ10" s="9"/>
      <c r="AK10" s="3"/>
      <c r="AL10" s="38"/>
      <c r="AM10" s="27"/>
      <c r="AN10" s="40"/>
      <c r="AO10" s="38"/>
      <c r="AP10" s="35">
        <f t="shared" si="4"/>
        <v>658.5</v>
      </c>
      <c r="AQ10" s="102">
        <v>50</v>
      </c>
      <c r="AR10" s="99">
        <v>17.600000000000001</v>
      </c>
      <c r="AS10" s="102">
        <v>243.3</v>
      </c>
      <c r="AT10" s="11">
        <v>0</v>
      </c>
      <c r="AU10" s="11">
        <v>10</v>
      </c>
      <c r="AV10" s="11"/>
      <c r="AW10" s="11"/>
      <c r="AX10" s="11">
        <v>3</v>
      </c>
      <c r="AY10" s="98"/>
      <c r="AZ10" s="98">
        <v>10.199999999999999</v>
      </c>
      <c r="BA10" s="98">
        <v>19.5</v>
      </c>
      <c r="BB10" s="3"/>
      <c r="BC10" s="11">
        <v>0</v>
      </c>
      <c r="BD10" s="11">
        <v>271.89999999999998</v>
      </c>
      <c r="BE10" s="98">
        <v>8</v>
      </c>
      <c r="BF10" s="98"/>
      <c r="BG10" s="11"/>
      <c r="BH10" s="11"/>
      <c r="BI10" s="102"/>
      <c r="BJ10" s="102">
        <v>0</v>
      </c>
      <c r="BK10" s="11"/>
      <c r="BL10" s="102"/>
      <c r="BM10" s="98"/>
      <c r="BN10" s="98"/>
      <c r="BO10" s="11"/>
      <c r="BP10" s="22">
        <v>25</v>
      </c>
      <c r="BQ10" s="86"/>
      <c r="BR10" s="32"/>
      <c r="BS10" s="117"/>
      <c r="BT10" s="32">
        <v>368.7</v>
      </c>
      <c r="BU10" s="27">
        <f t="shared" si="5"/>
        <v>753.30000000000007</v>
      </c>
      <c r="BV10" s="100">
        <v>332.3</v>
      </c>
      <c r="BW10" s="100"/>
      <c r="BX10" s="102">
        <v>0</v>
      </c>
      <c r="BY10" s="102"/>
      <c r="BZ10" s="102"/>
      <c r="CA10" s="102">
        <v>238.9</v>
      </c>
      <c r="CB10" s="102">
        <v>182.1</v>
      </c>
      <c r="CC10" s="102"/>
      <c r="CD10" s="102"/>
      <c r="CE10" s="102"/>
    </row>
    <row r="11" spans="1:83" x14ac:dyDescent="0.25">
      <c r="A11" s="14">
        <v>6</v>
      </c>
      <c r="B11" s="31" t="s">
        <v>37</v>
      </c>
      <c r="C11" s="211">
        <f t="shared" si="1"/>
        <v>4924.8</v>
      </c>
      <c r="D11" s="3">
        <v>9.9</v>
      </c>
      <c r="E11" s="11">
        <v>3</v>
      </c>
      <c r="F11" s="11"/>
      <c r="G11" s="38"/>
      <c r="H11" s="49">
        <f t="shared" si="2"/>
        <v>12.9</v>
      </c>
      <c r="I11" s="142">
        <v>32.200000000000003</v>
      </c>
      <c r="J11" s="3">
        <v>0</v>
      </c>
      <c r="K11" s="11">
        <v>1158.0999999999999</v>
      </c>
      <c r="L11" s="11">
        <v>578.70000000000005</v>
      </c>
      <c r="M11" s="9"/>
      <c r="N11" s="49">
        <f t="shared" si="3"/>
        <v>1769</v>
      </c>
      <c r="O11" s="32"/>
      <c r="P11" s="49"/>
      <c r="Q11" s="49">
        <f t="shared" si="0"/>
        <v>1121.4000000000001</v>
      </c>
      <c r="R11" s="20">
        <v>163.30000000000001</v>
      </c>
      <c r="S11" s="3">
        <v>53</v>
      </c>
      <c r="T11" s="3"/>
      <c r="U11" s="3">
        <v>8.5</v>
      </c>
      <c r="V11" s="11"/>
      <c r="W11" s="3">
        <v>16</v>
      </c>
      <c r="X11" s="3">
        <v>11.3</v>
      </c>
      <c r="Y11" s="3">
        <v>18.5</v>
      </c>
      <c r="Z11" s="11">
        <v>296.10000000000002</v>
      </c>
      <c r="AA11" s="3">
        <v>97.5</v>
      </c>
      <c r="AB11" s="3"/>
      <c r="AC11" s="3"/>
      <c r="AD11" s="3"/>
      <c r="AE11" s="3">
        <v>296</v>
      </c>
      <c r="AF11" s="3"/>
      <c r="AG11" s="3"/>
      <c r="AH11" s="3">
        <v>125.8</v>
      </c>
      <c r="AI11" s="9"/>
      <c r="AJ11" s="9"/>
      <c r="AK11" s="3">
        <v>35.4</v>
      </c>
      <c r="AL11" s="38"/>
      <c r="AM11" s="27"/>
      <c r="AN11" s="40"/>
      <c r="AO11" s="38"/>
      <c r="AP11" s="35">
        <f t="shared" si="4"/>
        <v>778.1</v>
      </c>
      <c r="AQ11" s="102">
        <v>54.8</v>
      </c>
      <c r="AR11" s="99">
        <v>17.600000000000001</v>
      </c>
      <c r="AS11" s="102">
        <v>337.3</v>
      </c>
      <c r="AT11" s="11">
        <v>28.4</v>
      </c>
      <c r="AU11" s="11">
        <v>10</v>
      </c>
      <c r="AV11" s="11"/>
      <c r="AW11" s="11"/>
      <c r="AX11" s="11">
        <v>3</v>
      </c>
      <c r="AY11" s="98"/>
      <c r="AZ11" s="98">
        <v>10.199999999999999</v>
      </c>
      <c r="BA11" s="98">
        <v>19.5</v>
      </c>
      <c r="BB11" s="3"/>
      <c r="BC11" s="11">
        <v>0</v>
      </c>
      <c r="BD11" s="11">
        <v>224.8</v>
      </c>
      <c r="BE11" s="98">
        <v>8</v>
      </c>
      <c r="BF11" s="98"/>
      <c r="BG11" s="11"/>
      <c r="BH11" s="11"/>
      <c r="BI11" s="102"/>
      <c r="BJ11" s="102">
        <v>10.5</v>
      </c>
      <c r="BK11" s="11"/>
      <c r="BL11" s="102"/>
      <c r="BM11" s="98"/>
      <c r="BN11" s="98"/>
      <c r="BO11" s="11"/>
      <c r="BP11" s="22">
        <v>54</v>
      </c>
      <c r="BQ11" s="86"/>
      <c r="BR11" s="32"/>
      <c r="BS11" s="117"/>
      <c r="BT11" s="32">
        <v>423</v>
      </c>
      <c r="BU11" s="27">
        <f t="shared" si="5"/>
        <v>820.40000000000009</v>
      </c>
      <c r="BV11" s="100">
        <v>276.5</v>
      </c>
      <c r="BW11" s="100"/>
      <c r="BX11" s="102">
        <v>123.6</v>
      </c>
      <c r="BY11" s="102"/>
      <c r="BZ11" s="102">
        <v>130.5</v>
      </c>
      <c r="CA11" s="102">
        <v>115.1</v>
      </c>
      <c r="CB11" s="102">
        <v>174.7</v>
      </c>
      <c r="CC11" s="102"/>
      <c r="CD11" s="102"/>
      <c r="CE11" s="102"/>
    </row>
    <row r="12" spans="1:83" x14ac:dyDescent="0.25">
      <c r="A12" s="14">
        <v>7</v>
      </c>
      <c r="B12" s="31" t="s">
        <v>38</v>
      </c>
      <c r="C12" s="211">
        <f t="shared" si="1"/>
        <v>3602.55</v>
      </c>
      <c r="D12" s="3">
        <v>9.9</v>
      </c>
      <c r="E12" s="11">
        <v>3</v>
      </c>
      <c r="F12" s="11"/>
      <c r="G12" s="38"/>
      <c r="H12" s="49">
        <f t="shared" si="2"/>
        <v>12.9</v>
      </c>
      <c r="I12" s="20">
        <v>119.6</v>
      </c>
      <c r="J12" s="3">
        <v>47.3</v>
      </c>
      <c r="K12" s="11">
        <v>1204.2</v>
      </c>
      <c r="L12" s="11">
        <v>553.5</v>
      </c>
      <c r="M12" s="9"/>
      <c r="N12" s="49">
        <f t="shared" si="3"/>
        <v>1924.6</v>
      </c>
      <c r="O12" s="32"/>
      <c r="P12" s="49"/>
      <c r="Q12" s="49">
        <f t="shared" si="0"/>
        <v>451.9</v>
      </c>
      <c r="R12" s="20">
        <v>100.2</v>
      </c>
      <c r="S12" s="3">
        <v>68</v>
      </c>
      <c r="T12" s="3"/>
      <c r="U12" s="3"/>
      <c r="V12" s="11"/>
      <c r="W12" s="3">
        <v>35</v>
      </c>
      <c r="X12" s="3">
        <v>8</v>
      </c>
      <c r="Y12" s="3">
        <v>18.5</v>
      </c>
      <c r="Z12" s="11">
        <v>204.7</v>
      </c>
      <c r="AA12" s="3">
        <v>10.5</v>
      </c>
      <c r="AB12" s="3"/>
      <c r="AC12" s="3"/>
      <c r="AD12" s="3"/>
      <c r="AE12" s="3"/>
      <c r="AF12" s="3"/>
      <c r="AG12" s="3"/>
      <c r="AH12" s="3">
        <v>7</v>
      </c>
      <c r="AI12" s="9"/>
      <c r="AJ12" s="9"/>
      <c r="AK12" s="3"/>
      <c r="AL12" s="38"/>
      <c r="AM12" s="27"/>
      <c r="AN12" s="40"/>
      <c r="AO12" s="38"/>
      <c r="AP12" s="35">
        <f t="shared" si="4"/>
        <v>445.5</v>
      </c>
      <c r="AQ12" s="102">
        <v>50</v>
      </c>
      <c r="AR12" s="99">
        <v>17.600000000000001</v>
      </c>
      <c r="AS12" s="102">
        <v>100.1</v>
      </c>
      <c r="AT12" s="11">
        <v>20.100000000000001</v>
      </c>
      <c r="AU12" s="11">
        <v>10</v>
      </c>
      <c r="AV12" s="11"/>
      <c r="AW12" s="11"/>
      <c r="AX12" s="11">
        <v>3</v>
      </c>
      <c r="AY12" s="98"/>
      <c r="AZ12" s="98">
        <v>10.199999999999999</v>
      </c>
      <c r="BA12" s="98">
        <v>19.5</v>
      </c>
      <c r="BB12" s="3"/>
      <c r="BC12" s="11">
        <v>0</v>
      </c>
      <c r="BD12" s="11">
        <v>153</v>
      </c>
      <c r="BE12" s="98">
        <v>8</v>
      </c>
      <c r="BF12" s="98"/>
      <c r="BG12" s="11"/>
      <c r="BH12" s="11"/>
      <c r="BI12" s="102"/>
      <c r="BJ12" s="102">
        <v>0</v>
      </c>
      <c r="BK12" s="11"/>
      <c r="BL12" s="102"/>
      <c r="BM12" s="98"/>
      <c r="BN12" s="98"/>
      <c r="BO12" s="11"/>
      <c r="BP12" s="22">
        <v>54</v>
      </c>
      <c r="BQ12" s="86"/>
      <c r="BR12" s="32"/>
      <c r="BS12" s="117"/>
      <c r="BT12" s="32">
        <v>290.55</v>
      </c>
      <c r="BU12" s="27">
        <f t="shared" si="5"/>
        <v>477.1</v>
      </c>
      <c r="BV12" s="100">
        <v>191.2</v>
      </c>
      <c r="BW12" s="100"/>
      <c r="BX12" s="102">
        <v>0</v>
      </c>
      <c r="BY12" s="102"/>
      <c r="BZ12" s="102"/>
      <c r="CA12" s="102">
        <v>161.9</v>
      </c>
      <c r="CB12" s="102">
        <v>124</v>
      </c>
      <c r="CC12" s="102"/>
      <c r="CD12" s="102"/>
      <c r="CE12" s="102"/>
    </row>
    <row r="13" spans="1:83" x14ac:dyDescent="0.25">
      <c r="A13" s="14">
        <v>8</v>
      </c>
      <c r="B13" s="31" t="s">
        <v>39</v>
      </c>
      <c r="C13" s="211">
        <f t="shared" si="1"/>
        <v>5435.85</v>
      </c>
      <c r="D13" s="3">
        <v>29.700000000000003</v>
      </c>
      <c r="E13" s="11">
        <v>3</v>
      </c>
      <c r="F13" s="11"/>
      <c r="G13" s="38"/>
      <c r="H13" s="49">
        <f t="shared" si="2"/>
        <v>32.700000000000003</v>
      </c>
      <c r="I13" s="20">
        <v>110.4</v>
      </c>
      <c r="J13" s="3">
        <v>43.7</v>
      </c>
      <c r="K13" s="11">
        <v>2545.1</v>
      </c>
      <c r="L13" s="11">
        <v>754.8</v>
      </c>
      <c r="M13" s="9"/>
      <c r="N13" s="49">
        <f t="shared" si="3"/>
        <v>3454</v>
      </c>
      <c r="O13" s="32"/>
      <c r="P13" s="49"/>
      <c r="Q13" s="49">
        <f t="shared" si="0"/>
        <v>606.1</v>
      </c>
      <c r="R13" s="20">
        <v>113.4</v>
      </c>
      <c r="S13" s="3">
        <v>76</v>
      </c>
      <c r="T13" s="3"/>
      <c r="U13" s="3"/>
      <c r="V13" s="11"/>
      <c r="W13" s="3">
        <v>21</v>
      </c>
      <c r="X13" s="3">
        <v>8.6</v>
      </c>
      <c r="Y13" s="3">
        <v>18.5</v>
      </c>
      <c r="Z13" s="11">
        <v>211</v>
      </c>
      <c r="AA13" s="3">
        <v>145.6</v>
      </c>
      <c r="AB13" s="3"/>
      <c r="AC13" s="3"/>
      <c r="AD13" s="3"/>
      <c r="AE13" s="3"/>
      <c r="AF13" s="3"/>
      <c r="AG13" s="3"/>
      <c r="AH13" s="3">
        <v>12</v>
      </c>
      <c r="AI13" s="9"/>
      <c r="AJ13" s="9"/>
      <c r="AK13" s="3"/>
      <c r="AL13" s="38"/>
      <c r="AM13" s="27"/>
      <c r="AN13" s="40"/>
      <c r="AO13" s="38"/>
      <c r="AP13" s="35">
        <f t="shared" si="4"/>
        <v>507.69999999999993</v>
      </c>
      <c r="AQ13" s="102">
        <v>50</v>
      </c>
      <c r="AR13" s="99">
        <v>17.600000000000001</v>
      </c>
      <c r="AS13" s="102">
        <v>164.7</v>
      </c>
      <c r="AT13" s="11">
        <v>14.9</v>
      </c>
      <c r="AU13" s="11">
        <v>10</v>
      </c>
      <c r="AV13" s="11"/>
      <c r="AW13" s="11"/>
      <c r="AX13" s="11">
        <v>3</v>
      </c>
      <c r="AY13" s="98"/>
      <c r="AZ13" s="98">
        <v>10.199999999999999</v>
      </c>
      <c r="BA13" s="98">
        <v>19.5</v>
      </c>
      <c r="BB13" s="3"/>
      <c r="BC13" s="11"/>
      <c r="BD13" s="11">
        <v>157.9</v>
      </c>
      <c r="BE13" s="98">
        <v>8</v>
      </c>
      <c r="BF13" s="98"/>
      <c r="BG13" s="11"/>
      <c r="BH13" s="11"/>
      <c r="BI13" s="102"/>
      <c r="BJ13" s="102">
        <v>0</v>
      </c>
      <c r="BK13" s="11"/>
      <c r="BL13" s="102"/>
      <c r="BM13" s="98"/>
      <c r="BN13" s="98"/>
      <c r="BO13" s="11"/>
      <c r="BP13" s="22">
        <v>51.9</v>
      </c>
      <c r="BQ13" s="86"/>
      <c r="BR13" s="32"/>
      <c r="BS13" s="117"/>
      <c r="BT13" s="32">
        <v>278.55</v>
      </c>
      <c r="BU13" s="27">
        <f t="shared" si="5"/>
        <v>556.79999999999995</v>
      </c>
      <c r="BV13" s="100">
        <v>197</v>
      </c>
      <c r="BW13" s="100"/>
      <c r="BX13" s="102">
        <v>0</v>
      </c>
      <c r="BY13" s="102"/>
      <c r="BZ13" s="102"/>
      <c r="CA13" s="102">
        <v>237.5</v>
      </c>
      <c r="CB13" s="102">
        <v>122.3</v>
      </c>
      <c r="CC13" s="102"/>
      <c r="CD13" s="102"/>
      <c r="CE13" s="102"/>
    </row>
    <row r="14" spans="1:83" x14ac:dyDescent="0.25">
      <c r="A14" s="14">
        <v>9</v>
      </c>
      <c r="B14" s="31" t="s">
        <v>40</v>
      </c>
      <c r="C14" s="211">
        <f t="shared" si="1"/>
        <v>3157.2159999999999</v>
      </c>
      <c r="D14" s="3">
        <v>5.9</v>
      </c>
      <c r="E14" s="11">
        <v>3</v>
      </c>
      <c r="F14" s="11"/>
      <c r="G14" s="38"/>
      <c r="H14" s="49">
        <f t="shared" si="2"/>
        <v>8.9</v>
      </c>
      <c r="I14" s="20">
        <v>18.399999999999999</v>
      </c>
      <c r="J14" s="3">
        <v>7.3</v>
      </c>
      <c r="K14" s="11">
        <v>1061.2</v>
      </c>
      <c r="L14" s="11">
        <v>406.1</v>
      </c>
      <c r="M14" s="9"/>
      <c r="N14" s="49">
        <f t="shared" si="3"/>
        <v>1493</v>
      </c>
      <c r="O14" s="32"/>
      <c r="P14" s="49"/>
      <c r="Q14" s="49">
        <f t="shared" si="0"/>
        <v>490.21599999999995</v>
      </c>
      <c r="R14" s="20">
        <v>117.8</v>
      </c>
      <c r="S14" s="3">
        <v>65.400000000000006</v>
      </c>
      <c r="T14" s="3"/>
      <c r="U14" s="3"/>
      <c r="V14" s="11"/>
      <c r="W14" s="3">
        <v>21</v>
      </c>
      <c r="X14" s="3">
        <v>8.6159999999999997</v>
      </c>
      <c r="Y14" s="3">
        <v>18.5</v>
      </c>
      <c r="Z14" s="11">
        <v>198.39999999999998</v>
      </c>
      <c r="AA14" s="3">
        <v>50</v>
      </c>
      <c r="AB14" s="3"/>
      <c r="AC14" s="3"/>
      <c r="AD14" s="3"/>
      <c r="AE14" s="3"/>
      <c r="AF14" s="3"/>
      <c r="AG14" s="3"/>
      <c r="AH14" s="3">
        <v>10.5</v>
      </c>
      <c r="AI14" s="9"/>
      <c r="AJ14" s="9"/>
      <c r="AK14" s="3"/>
      <c r="AL14" s="38"/>
      <c r="AM14" s="27"/>
      <c r="AN14" s="40"/>
      <c r="AO14" s="38"/>
      <c r="AP14" s="35">
        <f t="shared" si="4"/>
        <v>405.79999999999995</v>
      </c>
      <c r="AQ14" s="102">
        <v>50</v>
      </c>
      <c r="AR14" s="99">
        <v>17.600000000000001</v>
      </c>
      <c r="AS14" s="102">
        <v>85.5</v>
      </c>
      <c r="AT14" s="11">
        <v>0</v>
      </c>
      <c r="AU14" s="11">
        <v>10</v>
      </c>
      <c r="AV14" s="11"/>
      <c r="AW14" s="11"/>
      <c r="AX14" s="11">
        <v>3</v>
      </c>
      <c r="AY14" s="98"/>
      <c r="AZ14" s="98">
        <v>10.199999999999999</v>
      </c>
      <c r="BA14" s="98">
        <v>19.5</v>
      </c>
      <c r="BB14" s="3"/>
      <c r="BC14" s="11">
        <v>0</v>
      </c>
      <c r="BD14" s="11">
        <v>148</v>
      </c>
      <c r="BE14" s="98">
        <v>8</v>
      </c>
      <c r="BF14" s="98"/>
      <c r="BG14" s="11"/>
      <c r="BH14" s="11"/>
      <c r="BI14" s="102"/>
      <c r="BJ14" s="102">
        <v>0</v>
      </c>
      <c r="BK14" s="11"/>
      <c r="BL14" s="102"/>
      <c r="BM14" s="98"/>
      <c r="BN14" s="98"/>
      <c r="BO14" s="11"/>
      <c r="BP14" s="22">
        <v>54</v>
      </c>
      <c r="BQ14" s="86"/>
      <c r="BR14" s="32"/>
      <c r="BS14" s="117"/>
      <c r="BT14" s="32">
        <v>311.7</v>
      </c>
      <c r="BU14" s="27">
        <f t="shared" si="5"/>
        <v>447.6</v>
      </c>
      <c r="BV14" s="100">
        <v>185.3</v>
      </c>
      <c r="BW14" s="100"/>
      <c r="BX14" s="102">
        <v>0</v>
      </c>
      <c r="BY14" s="102"/>
      <c r="BZ14" s="102"/>
      <c r="CA14" s="102">
        <v>118.2</v>
      </c>
      <c r="CB14" s="102">
        <v>144.1</v>
      </c>
      <c r="CC14" s="102"/>
      <c r="CD14" s="102"/>
      <c r="CE14" s="102"/>
    </row>
    <row r="15" spans="1:83" x14ac:dyDescent="0.25">
      <c r="A15" s="14">
        <v>10</v>
      </c>
      <c r="B15" s="31" t="s">
        <v>41</v>
      </c>
      <c r="C15" s="211">
        <f t="shared" si="1"/>
        <v>5522.4130000000005</v>
      </c>
      <c r="D15" s="3">
        <v>15.7</v>
      </c>
      <c r="E15" s="11">
        <v>3</v>
      </c>
      <c r="F15" s="11"/>
      <c r="G15" s="38"/>
      <c r="H15" s="49">
        <f t="shared" si="2"/>
        <v>18.7</v>
      </c>
      <c r="I15" s="20">
        <v>184.1</v>
      </c>
      <c r="J15" s="3">
        <v>72.8</v>
      </c>
      <c r="K15" s="11">
        <v>2915</v>
      </c>
      <c r="L15" s="11">
        <v>654.20000000000005</v>
      </c>
      <c r="M15" s="9"/>
      <c r="N15" s="49">
        <f t="shared" si="3"/>
        <v>3826.1000000000004</v>
      </c>
      <c r="O15" s="32"/>
      <c r="P15" s="49"/>
      <c r="Q15" s="49">
        <f t="shared" si="0"/>
        <v>407.71299999999997</v>
      </c>
      <c r="R15" s="20">
        <v>94.513000000000005</v>
      </c>
      <c r="S15" s="3">
        <v>48</v>
      </c>
      <c r="T15" s="3"/>
      <c r="U15" s="3"/>
      <c r="V15" s="11"/>
      <c r="W15" s="3">
        <v>12.6</v>
      </c>
      <c r="X15" s="3">
        <v>8</v>
      </c>
      <c r="Y15" s="3"/>
      <c r="Z15" s="11">
        <v>223.6</v>
      </c>
      <c r="AA15" s="3">
        <v>10.5</v>
      </c>
      <c r="AB15" s="3"/>
      <c r="AC15" s="3"/>
      <c r="AD15" s="3"/>
      <c r="AE15" s="3"/>
      <c r="AF15" s="3"/>
      <c r="AG15" s="3"/>
      <c r="AH15" s="3">
        <v>10.5</v>
      </c>
      <c r="AI15" s="9"/>
      <c r="AJ15" s="9"/>
      <c r="AK15" s="3"/>
      <c r="AL15" s="38"/>
      <c r="AM15" s="27"/>
      <c r="AN15" s="40"/>
      <c r="AO15" s="38"/>
      <c r="AP15" s="35">
        <f t="shared" si="4"/>
        <v>515.40000000000009</v>
      </c>
      <c r="AQ15" s="102">
        <v>50</v>
      </c>
      <c r="AR15" s="99">
        <v>17.600000000000001</v>
      </c>
      <c r="AS15" s="102">
        <v>150.5</v>
      </c>
      <c r="AT15" s="11">
        <v>24.8</v>
      </c>
      <c r="AU15" s="11">
        <v>10</v>
      </c>
      <c r="AV15" s="11"/>
      <c r="AW15" s="11"/>
      <c r="AX15" s="11">
        <v>3</v>
      </c>
      <c r="AY15" s="98"/>
      <c r="AZ15" s="98">
        <v>10.199999999999999</v>
      </c>
      <c r="BA15" s="98">
        <v>19.5</v>
      </c>
      <c r="BB15" s="3"/>
      <c r="BC15" s="11">
        <v>0</v>
      </c>
      <c r="BD15" s="11">
        <v>167.8</v>
      </c>
      <c r="BE15" s="98">
        <v>8</v>
      </c>
      <c r="BF15" s="98"/>
      <c r="BG15" s="11"/>
      <c r="BH15" s="11"/>
      <c r="BI15" s="102"/>
      <c r="BJ15" s="102">
        <v>0</v>
      </c>
      <c r="BK15" s="11"/>
      <c r="BL15" s="102"/>
      <c r="BM15" s="98"/>
      <c r="BN15" s="98"/>
      <c r="BO15" s="11"/>
      <c r="BP15" s="22">
        <v>54</v>
      </c>
      <c r="BQ15" s="86"/>
      <c r="BR15" s="32"/>
      <c r="BS15" s="117"/>
      <c r="BT15" s="32">
        <v>286.5</v>
      </c>
      <c r="BU15" s="27">
        <f t="shared" si="5"/>
        <v>468</v>
      </c>
      <c r="BV15" s="100">
        <v>208.8</v>
      </c>
      <c r="BW15" s="100"/>
      <c r="BX15" s="102">
        <v>0</v>
      </c>
      <c r="BY15" s="102"/>
      <c r="BZ15" s="102"/>
      <c r="CA15" s="102">
        <v>115.1</v>
      </c>
      <c r="CB15" s="102">
        <v>144.1</v>
      </c>
      <c r="CC15" s="102"/>
      <c r="CD15" s="102"/>
      <c r="CE15" s="102"/>
    </row>
    <row r="16" spans="1:83" x14ac:dyDescent="0.25">
      <c r="A16" s="14">
        <v>11</v>
      </c>
      <c r="B16" s="31" t="s">
        <v>42</v>
      </c>
      <c r="C16" s="211">
        <f t="shared" si="1"/>
        <v>3415.5999999999995</v>
      </c>
      <c r="D16" s="3">
        <v>14.899999999999999</v>
      </c>
      <c r="E16" s="11">
        <v>3</v>
      </c>
      <c r="F16" s="11"/>
      <c r="G16" s="38"/>
      <c r="H16" s="49">
        <f t="shared" si="2"/>
        <v>17.899999999999999</v>
      </c>
      <c r="I16" s="20">
        <v>101.2</v>
      </c>
      <c r="J16" s="3">
        <v>40</v>
      </c>
      <c r="K16" s="11">
        <v>1386.3</v>
      </c>
      <c r="L16" s="11">
        <v>312</v>
      </c>
      <c r="M16" s="9"/>
      <c r="N16" s="49">
        <f t="shared" si="3"/>
        <v>1839.5</v>
      </c>
      <c r="O16" s="32"/>
      <c r="P16" s="49"/>
      <c r="Q16" s="49">
        <f t="shared" si="0"/>
        <v>381.7</v>
      </c>
      <c r="R16" s="20">
        <v>90.4</v>
      </c>
      <c r="S16" s="3">
        <v>62.6</v>
      </c>
      <c r="T16" s="3"/>
      <c r="U16" s="3"/>
      <c r="V16" s="11"/>
      <c r="W16" s="3">
        <v>14.7</v>
      </c>
      <c r="X16" s="3">
        <v>8</v>
      </c>
      <c r="Y16" s="3">
        <v>18.5</v>
      </c>
      <c r="Z16" s="11">
        <v>157.5</v>
      </c>
      <c r="AA16" s="3"/>
      <c r="AB16" s="3"/>
      <c r="AC16" s="3"/>
      <c r="AD16" s="3"/>
      <c r="AE16" s="3"/>
      <c r="AF16" s="3"/>
      <c r="AG16" s="3"/>
      <c r="AH16" s="3">
        <v>30</v>
      </c>
      <c r="AI16" s="9"/>
      <c r="AJ16" s="9"/>
      <c r="AK16" s="3"/>
      <c r="AL16" s="38"/>
      <c r="AM16" s="27"/>
      <c r="AN16" s="40"/>
      <c r="AO16" s="38"/>
      <c r="AP16" s="35">
        <f t="shared" si="4"/>
        <v>585.59999999999991</v>
      </c>
      <c r="AQ16" s="102">
        <v>50</v>
      </c>
      <c r="AR16" s="99">
        <v>17.600000000000001</v>
      </c>
      <c r="AS16" s="102">
        <v>173.9</v>
      </c>
      <c r="AT16" s="11">
        <v>16.8</v>
      </c>
      <c r="AU16" s="11">
        <v>10</v>
      </c>
      <c r="AV16" s="11"/>
      <c r="AW16" s="11"/>
      <c r="AX16" s="11">
        <v>3</v>
      </c>
      <c r="AY16" s="98"/>
      <c r="AZ16" s="98">
        <v>10.199999999999999</v>
      </c>
      <c r="BA16" s="98">
        <v>19.5</v>
      </c>
      <c r="BB16" s="3"/>
      <c r="BC16" s="11"/>
      <c r="BD16" s="11">
        <v>115.8</v>
      </c>
      <c r="BE16" s="98">
        <v>8</v>
      </c>
      <c r="BF16" s="98"/>
      <c r="BG16" s="11"/>
      <c r="BH16" s="11"/>
      <c r="BI16" s="102"/>
      <c r="BJ16" s="102">
        <v>0</v>
      </c>
      <c r="BK16" s="11">
        <v>113</v>
      </c>
      <c r="BL16" s="102"/>
      <c r="BM16" s="98"/>
      <c r="BN16" s="98"/>
      <c r="BO16" s="11"/>
      <c r="BP16" s="22">
        <v>47.8</v>
      </c>
      <c r="BQ16" s="86"/>
      <c r="BR16" s="32"/>
      <c r="BS16" s="117"/>
      <c r="BT16" s="32">
        <v>199.2</v>
      </c>
      <c r="BU16" s="27">
        <f t="shared" si="5"/>
        <v>391.70000000000005</v>
      </c>
      <c r="BV16" s="100">
        <v>147.1</v>
      </c>
      <c r="BW16" s="100"/>
      <c r="BX16" s="102">
        <v>0</v>
      </c>
      <c r="BY16" s="102"/>
      <c r="BZ16" s="102"/>
      <c r="CA16" s="102">
        <v>134.5</v>
      </c>
      <c r="CB16" s="102">
        <v>110.1</v>
      </c>
      <c r="CC16" s="102"/>
      <c r="CD16" s="102"/>
      <c r="CE16" s="102"/>
    </row>
    <row r="17" spans="1:83" x14ac:dyDescent="0.25">
      <c r="A17" s="14">
        <v>12</v>
      </c>
      <c r="B17" s="31" t="s">
        <v>43</v>
      </c>
      <c r="C17" s="211">
        <f t="shared" si="1"/>
        <v>2310</v>
      </c>
      <c r="D17" s="3">
        <v>4</v>
      </c>
      <c r="E17" s="11">
        <v>3</v>
      </c>
      <c r="F17" s="11"/>
      <c r="G17" s="38"/>
      <c r="H17" s="49">
        <f t="shared" si="2"/>
        <v>7</v>
      </c>
      <c r="I17" s="20">
        <v>73.599999999999994</v>
      </c>
      <c r="J17" s="3">
        <v>29.1</v>
      </c>
      <c r="K17" s="11">
        <v>859.8</v>
      </c>
      <c r="L17" s="11">
        <v>130.30000000000001</v>
      </c>
      <c r="M17" s="9"/>
      <c r="N17" s="49">
        <f t="shared" si="3"/>
        <v>1092.8</v>
      </c>
      <c r="O17" s="32"/>
      <c r="P17" s="49"/>
      <c r="Q17" s="49">
        <f t="shared" si="0"/>
        <v>277.2</v>
      </c>
      <c r="R17" s="20">
        <v>35.4</v>
      </c>
      <c r="S17" s="3">
        <v>52.1</v>
      </c>
      <c r="T17" s="3"/>
      <c r="U17" s="3"/>
      <c r="V17" s="11"/>
      <c r="W17" s="3">
        <v>25.2</v>
      </c>
      <c r="X17" s="3">
        <v>7.5</v>
      </c>
      <c r="Y17" s="3">
        <v>22.5</v>
      </c>
      <c r="Z17" s="11">
        <v>100.8</v>
      </c>
      <c r="AA17" s="3">
        <v>13.2</v>
      </c>
      <c r="AB17" s="3"/>
      <c r="AC17" s="3"/>
      <c r="AD17" s="3"/>
      <c r="AE17" s="3"/>
      <c r="AF17" s="3"/>
      <c r="AG17" s="3"/>
      <c r="AH17" s="3">
        <v>20.5</v>
      </c>
      <c r="AI17" s="9"/>
      <c r="AJ17" s="9"/>
      <c r="AK17" s="3"/>
      <c r="AL17" s="38"/>
      <c r="AM17" s="27"/>
      <c r="AN17" s="40"/>
      <c r="AO17" s="38"/>
      <c r="AP17" s="35">
        <f t="shared" si="4"/>
        <v>314.79999999999995</v>
      </c>
      <c r="AQ17" s="102">
        <v>50</v>
      </c>
      <c r="AR17" s="99">
        <v>17.600000000000001</v>
      </c>
      <c r="AS17" s="102">
        <v>86</v>
      </c>
      <c r="AT17" s="11">
        <v>7.2</v>
      </c>
      <c r="AU17" s="11">
        <v>10</v>
      </c>
      <c r="AV17" s="11"/>
      <c r="AW17" s="11"/>
      <c r="AX17" s="11">
        <v>3</v>
      </c>
      <c r="AY17" s="98"/>
      <c r="AZ17" s="98">
        <v>10.199999999999999</v>
      </c>
      <c r="BA17" s="98">
        <v>19.5</v>
      </c>
      <c r="BB17" s="3"/>
      <c r="BC17" s="11">
        <v>0</v>
      </c>
      <c r="BD17" s="11">
        <v>71.3</v>
      </c>
      <c r="BE17" s="98">
        <v>8</v>
      </c>
      <c r="BF17" s="98"/>
      <c r="BG17" s="11"/>
      <c r="BH17" s="11"/>
      <c r="BI17" s="102"/>
      <c r="BJ17" s="102">
        <v>0</v>
      </c>
      <c r="BK17" s="11"/>
      <c r="BL17" s="102"/>
      <c r="BM17" s="98"/>
      <c r="BN17" s="98"/>
      <c r="BO17" s="11"/>
      <c r="BP17" s="22">
        <v>32</v>
      </c>
      <c r="BQ17" s="86"/>
      <c r="BR17" s="32"/>
      <c r="BS17" s="117">
        <v>230.7</v>
      </c>
      <c r="BT17" s="32">
        <v>119.4</v>
      </c>
      <c r="BU17" s="27">
        <f t="shared" si="5"/>
        <v>268.10000000000002</v>
      </c>
      <c r="BV17" s="100">
        <v>94.1</v>
      </c>
      <c r="BW17" s="100"/>
      <c r="BX17" s="102">
        <v>0</v>
      </c>
      <c r="BY17" s="102"/>
      <c r="BZ17" s="102"/>
      <c r="CA17" s="102">
        <v>105.9</v>
      </c>
      <c r="CB17" s="102">
        <v>68.099999999999994</v>
      </c>
      <c r="CC17" s="102"/>
      <c r="CD17" s="102"/>
      <c r="CE17" s="102"/>
    </row>
    <row r="18" spans="1:83" x14ac:dyDescent="0.25">
      <c r="A18" s="14">
        <v>13</v>
      </c>
      <c r="B18" s="31" t="s">
        <v>44</v>
      </c>
      <c r="C18" s="211">
        <f t="shared" si="1"/>
        <v>5117.4500000000016</v>
      </c>
      <c r="D18" s="3">
        <v>19.8</v>
      </c>
      <c r="E18" s="11">
        <v>3</v>
      </c>
      <c r="F18" s="11"/>
      <c r="G18" s="38"/>
      <c r="H18" s="49">
        <f t="shared" si="2"/>
        <v>22.8</v>
      </c>
      <c r="I18" s="20">
        <v>211.7</v>
      </c>
      <c r="J18" s="3">
        <v>83.7</v>
      </c>
      <c r="K18" s="11">
        <v>1991.4</v>
      </c>
      <c r="L18" s="11">
        <v>830.3</v>
      </c>
      <c r="M18" s="9"/>
      <c r="N18" s="49">
        <f t="shared" si="3"/>
        <v>3117.1000000000004</v>
      </c>
      <c r="O18" s="32"/>
      <c r="P18" s="49"/>
      <c r="Q18" s="49">
        <f t="shared" si="0"/>
        <v>533.79999999999995</v>
      </c>
      <c r="R18" s="20">
        <v>173</v>
      </c>
      <c r="S18" s="3">
        <v>72.7</v>
      </c>
      <c r="T18" s="3"/>
      <c r="U18" s="3"/>
      <c r="V18" s="11"/>
      <c r="W18" s="3">
        <v>14.7</v>
      </c>
      <c r="X18" s="3">
        <v>13</v>
      </c>
      <c r="Y18" s="3"/>
      <c r="Z18" s="11">
        <v>239.4</v>
      </c>
      <c r="AA18" s="3">
        <v>10.5</v>
      </c>
      <c r="AB18" s="3"/>
      <c r="AC18" s="3"/>
      <c r="AD18" s="3"/>
      <c r="AE18" s="3"/>
      <c r="AF18" s="3"/>
      <c r="AG18" s="3"/>
      <c r="AH18" s="3">
        <v>10.5</v>
      </c>
      <c r="AI18" s="9"/>
      <c r="AJ18" s="9"/>
      <c r="AK18" s="3"/>
      <c r="AL18" s="38"/>
      <c r="AM18" s="27"/>
      <c r="AN18" s="40"/>
      <c r="AO18" s="38"/>
      <c r="AP18" s="35">
        <f t="shared" si="4"/>
        <v>481.3</v>
      </c>
      <c r="AQ18" s="102">
        <v>50</v>
      </c>
      <c r="AR18" s="99">
        <v>17.600000000000001</v>
      </c>
      <c r="AS18" s="102">
        <v>166.8</v>
      </c>
      <c r="AT18" s="11">
        <v>0</v>
      </c>
      <c r="AU18" s="11">
        <v>10</v>
      </c>
      <c r="AV18" s="11"/>
      <c r="AW18" s="11"/>
      <c r="AX18" s="11">
        <v>3</v>
      </c>
      <c r="AY18" s="98"/>
      <c r="AZ18" s="98">
        <v>10.199999999999999</v>
      </c>
      <c r="BA18" s="98">
        <v>19.5</v>
      </c>
      <c r="BB18" s="3"/>
      <c r="BC18" s="11">
        <v>0</v>
      </c>
      <c r="BD18" s="11">
        <v>180.2</v>
      </c>
      <c r="BE18" s="98">
        <v>8</v>
      </c>
      <c r="BF18" s="98"/>
      <c r="BG18" s="11"/>
      <c r="BH18" s="11"/>
      <c r="BI18" s="102"/>
      <c r="BJ18" s="102">
        <v>0</v>
      </c>
      <c r="BK18" s="11"/>
      <c r="BL18" s="102"/>
      <c r="BM18" s="98"/>
      <c r="BN18" s="98"/>
      <c r="BO18" s="11"/>
      <c r="BP18" s="22">
        <v>16</v>
      </c>
      <c r="BQ18" s="86"/>
      <c r="BR18" s="32"/>
      <c r="BS18" s="117"/>
      <c r="BT18" s="32">
        <v>413.55</v>
      </c>
      <c r="BU18" s="27">
        <f t="shared" si="5"/>
        <v>548.90000000000009</v>
      </c>
      <c r="BV18" s="100">
        <v>223.5</v>
      </c>
      <c r="BW18" s="100"/>
      <c r="BX18" s="102">
        <v>0</v>
      </c>
      <c r="BY18" s="102"/>
      <c r="BZ18" s="102"/>
      <c r="CA18" s="102">
        <v>165.6</v>
      </c>
      <c r="CB18" s="102">
        <v>159.80000000000001</v>
      </c>
      <c r="CC18" s="102"/>
      <c r="CD18" s="102"/>
      <c r="CE18" s="102"/>
    </row>
    <row r="19" spans="1:83" x14ac:dyDescent="0.25">
      <c r="A19" s="14">
        <v>14</v>
      </c>
      <c r="B19" s="31" t="s">
        <v>45</v>
      </c>
      <c r="C19" s="211">
        <f t="shared" si="1"/>
        <v>2351.0500000000002</v>
      </c>
      <c r="D19" s="3">
        <v>9.9</v>
      </c>
      <c r="E19" s="11">
        <v>3</v>
      </c>
      <c r="F19" s="11"/>
      <c r="G19" s="38"/>
      <c r="H19" s="49">
        <f t="shared" si="2"/>
        <v>12.9</v>
      </c>
      <c r="I19" s="20">
        <v>73.599999999999994</v>
      </c>
      <c r="J19" s="3">
        <v>29.1</v>
      </c>
      <c r="K19" s="11">
        <v>877.3</v>
      </c>
      <c r="L19" s="11">
        <v>226.4</v>
      </c>
      <c r="M19" s="9"/>
      <c r="N19" s="49">
        <f t="shared" si="3"/>
        <v>1206.4000000000001</v>
      </c>
      <c r="O19" s="32"/>
      <c r="P19" s="49"/>
      <c r="Q19" s="49">
        <f t="shared" si="0"/>
        <v>209.4</v>
      </c>
      <c r="R19" s="20">
        <v>34.700000000000003</v>
      </c>
      <c r="S19" s="3">
        <v>46</v>
      </c>
      <c r="T19" s="3"/>
      <c r="U19" s="3"/>
      <c r="V19" s="11"/>
      <c r="W19" s="3">
        <v>8.4</v>
      </c>
      <c r="X19" s="3">
        <v>8</v>
      </c>
      <c r="Y19" s="3"/>
      <c r="Z19" s="11">
        <v>91.3</v>
      </c>
      <c r="AA19" s="3">
        <v>10.5</v>
      </c>
      <c r="AB19" s="3"/>
      <c r="AC19" s="3"/>
      <c r="AD19" s="3"/>
      <c r="AE19" s="3"/>
      <c r="AF19" s="3"/>
      <c r="AG19" s="3"/>
      <c r="AH19" s="3">
        <v>10.5</v>
      </c>
      <c r="AI19" s="9"/>
      <c r="AJ19" s="9"/>
      <c r="AK19" s="3"/>
      <c r="AL19" s="38"/>
      <c r="AM19" s="27"/>
      <c r="AN19" s="40"/>
      <c r="AO19" s="38"/>
      <c r="AP19" s="35">
        <f t="shared" si="4"/>
        <v>335.09999999999997</v>
      </c>
      <c r="AQ19" s="102">
        <v>50</v>
      </c>
      <c r="AR19" s="99">
        <v>17.600000000000001</v>
      </c>
      <c r="AS19" s="102">
        <v>83.6</v>
      </c>
      <c r="AT19" s="11">
        <v>15.4</v>
      </c>
      <c r="AU19" s="11">
        <v>10</v>
      </c>
      <c r="AV19" s="11"/>
      <c r="AW19" s="11"/>
      <c r="AX19" s="11">
        <v>3</v>
      </c>
      <c r="AY19" s="98"/>
      <c r="AZ19" s="98">
        <v>10.199999999999999</v>
      </c>
      <c r="BA19" s="98">
        <v>19.5</v>
      </c>
      <c r="BB19" s="3"/>
      <c r="BC19" s="11">
        <v>0</v>
      </c>
      <c r="BD19" s="11">
        <v>63.8</v>
      </c>
      <c r="BE19" s="98">
        <v>8</v>
      </c>
      <c r="BF19" s="98"/>
      <c r="BG19" s="11"/>
      <c r="BH19" s="11"/>
      <c r="BI19" s="102"/>
      <c r="BJ19" s="102">
        <v>0</v>
      </c>
      <c r="BK19" s="11"/>
      <c r="BL19" s="102"/>
      <c r="BM19" s="98"/>
      <c r="BN19" s="98"/>
      <c r="BO19" s="11"/>
      <c r="BP19" s="22">
        <v>54</v>
      </c>
      <c r="BQ19" s="86"/>
      <c r="BR19" s="32"/>
      <c r="BS19" s="117">
        <v>230.7</v>
      </c>
      <c r="BT19" s="32">
        <v>100.05</v>
      </c>
      <c r="BU19" s="27">
        <f t="shared" si="5"/>
        <v>256.5</v>
      </c>
      <c r="BV19" s="100">
        <v>85.3</v>
      </c>
      <c r="BW19" s="100"/>
      <c r="BX19" s="102">
        <v>0</v>
      </c>
      <c r="BY19" s="102"/>
      <c r="BZ19" s="102"/>
      <c r="CA19" s="102">
        <v>116.2</v>
      </c>
      <c r="CB19" s="102">
        <v>55</v>
      </c>
      <c r="CC19" s="102"/>
      <c r="CD19" s="102"/>
      <c r="CE19" s="102"/>
    </row>
    <row r="20" spans="1:83" x14ac:dyDescent="0.25">
      <c r="A20" s="14">
        <v>15</v>
      </c>
      <c r="B20" s="31" t="s">
        <v>46</v>
      </c>
      <c r="C20" s="211">
        <f t="shared" si="1"/>
        <v>2938.4</v>
      </c>
      <c r="D20" s="3">
        <v>9.9</v>
      </c>
      <c r="E20" s="11">
        <v>3</v>
      </c>
      <c r="F20" s="11"/>
      <c r="G20" s="38"/>
      <c r="H20" s="49">
        <f t="shared" si="2"/>
        <v>12.9</v>
      </c>
      <c r="I20" s="20">
        <v>138.1</v>
      </c>
      <c r="J20" s="3">
        <v>54.6</v>
      </c>
      <c r="K20" s="11">
        <v>1646</v>
      </c>
      <c r="L20" s="11">
        <v>301.89999999999998</v>
      </c>
      <c r="M20" s="9"/>
      <c r="N20" s="49">
        <f t="shared" si="3"/>
        <v>2140.6</v>
      </c>
      <c r="O20" s="32"/>
      <c r="P20" s="49"/>
      <c r="Q20" s="49">
        <f t="shared" si="0"/>
        <v>183.8</v>
      </c>
      <c r="R20" s="20">
        <v>36</v>
      </c>
      <c r="S20" s="3">
        <v>41</v>
      </c>
      <c r="T20" s="3"/>
      <c r="U20" s="3"/>
      <c r="V20" s="11"/>
      <c r="W20" s="3">
        <v>21</v>
      </c>
      <c r="X20" s="3">
        <v>8</v>
      </c>
      <c r="Y20" s="3"/>
      <c r="Z20" s="11">
        <v>56.8</v>
      </c>
      <c r="AA20" s="3">
        <v>10.5</v>
      </c>
      <c r="AB20" s="3"/>
      <c r="AC20" s="3"/>
      <c r="AD20" s="3"/>
      <c r="AE20" s="3"/>
      <c r="AF20" s="3"/>
      <c r="AG20" s="3"/>
      <c r="AH20" s="3">
        <v>10.5</v>
      </c>
      <c r="AI20" s="9"/>
      <c r="AJ20" s="9"/>
      <c r="AK20" s="3"/>
      <c r="AL20" s="38"/>
      <c r="AM20" s="27"/>
      <c r="AN20" s="40"/>
      <c r="AO20" s="38"/>
      <c r="AP20" s="35">
        <f t="shared" si="4"/>
        <v>282.5</v>
      </c>
      <c r="AQ20" s="102">
        <v>50</v>
      </c>
      <c r="AR20" s="99">
        <v>17.600000000000001</v>
      </c>
      <c r="AS20" s="102">
        <v>78.599999999999994</v>
      </c>
      <c r="AT20" s="11">
        <v>24</v>
      </c>
      <c r="AU20" s="11">
        <v>10</v>
      </c>
      <c r="AV20" s="11"/>
      <c r="AW20" s="11"/>
      <c r="AX20" s="11">
        <v>3</v>
      </c>
      <c r="AY20" s="98"/>
      <c r="AZ20" s="98">
        <v>10.199999999999999</v>
      </c>
      <c r="BA20" s="98">
        <v>19.5</v>
      </c>
      <c r="BB20" s="3"/>
      <c r="BC20" s="11">
        <v>0</v>
      </c>
      <c r="BD20" s="11">
        <v>36.6</v>
      </c>
      <c r="BE20" s="98">
        <v>8</v>
      </c>
      <c r="BF20" s="98"/>
      <c r="BG20" s="11"/>
      <c r="BH20" s="11"/>
      <c r="BI20" s="102"/>
      <c r="BJ20" s="102">
        <v>0</v>
      </c>
      <c r="BK20" s="11"/>
      <c r="BL20" s="102"/>
      <c r="BM20" s="98"/>
      <c r="BN20" s="98"/>
      <c r="BO20" s="11"/>
      <c r="BP20" s="22">
        <v>25</v>
      </c>
      <c r="BQ20" s="86"/>
      <c r="BR20" s="32"/>
      <c r="BS20" s="117"/>
      <c r="BT20" s="32">
        <v>62.4</v>
      </c>
      <c r="BU20" s="27">
        <f t="shared" si="5"/>
        <v>256.2</v>
      </c>
      <c r="BV20" s="100">
        <v>52.9</v>
      </c>
      <c r="BW20" s="100"/>
      <c r="BX20" s="102">
        <v>0</v>
      </c>
      <c r="BY20" s="102"/>
      <c r="BZ20" s="102"/>
      <c r="CA20" s="102">
        <v>156.4</v>
      </c>
      <c r="CB20" s="102">
        <v>46.9</v>
      </c>
      <c r="CC20" s="102"/>
      <c r="CD20" s="102"/>
      <c r="CE20" s="102"/>
    </row>
    <row r="21" spans="1:83" x14ac:dyDescent="0.25">
      <c r="A21" s="14">
        <v>16</v>
      </c>
      <c r="B21" s="31" t="s">
        <v>47</v>
      </c>
      <c r="C21" s="211">
        <f t="shared" si="1"/>
        <v>2286.5</v>
      </c>
      <c r="D21" s="3">
        <v>9.9</v>
      </c>
      <c r="E21" s="11">
        <v>3</v>
      </c>
      <c r="F21" s="11"/>
      <c r="G21" s="38"/>
      <c r="H21" s="49">
        <f t="shared" si="2"/>
        <v>12.9</v>
      </c>
      <c r="I21" s="20">
        <v>78.2</v>
      </c>
      <c r="J21" s="3">
        <v>30.9</v>
      </c>
      <c r="K21" s="11">
        <v>1000.8</v>
      </c>
      <c r="L21" s="11">
        <v>327.10000000000002</v>
      </c>
      <c r="M21" s="9"/>
      <c r="N21" s="49">
        <f t="shared" si="3"/>
        <v>1437</v>
      </c>
      <c r="O21" s="32"/>
      <c r="P21" s="49"/>
      <c r="Q21" s="49">
        <f t="shared" si="0"/>
        <v>224.5</v>
      </c>
      <c r="R21" s="20">
        <v>41.1</v>
      </c>
      <c r="S21" s="3">
        <v>69</v>
      </c>
      <c r="T21" s="3"/>
      <c r="U21" s="3"/>
      <c r="V21" s="11"/>
      <c r="W21" s="3">
        <v>21</v>
      </c>
      <c r="X21" s="3"/>
      <c r="Y21" s="3"/>
      <c r="Z21" s="11">
        <v>72.400000000000006</v>
      </c>
      <c r="AA21" s="3">
        <v>10.5</v>
      </c>
      <c r="AB21" s="3"/>
      <c r="AC21" s="3"/>
      <c r="AD21" s="3"/>
      <c r="AE21" s="3"/>
      <c r="AF21" s="3"/>
      <c r="AG21" s="3"/>
      <c r="AH21" s="3">
        <v>10.5</v>
      </c>
      <c r="AI21" s="9"/>
      <c r="AJ21" s="9"/>
      <c r="AK21" s="3"/>
      <c r="AL21" s="38"/>
      <c r="AM21" s="27"/>
      <c r="AN21" s="40"/>
      <c r="AO21" s="38"/>
      <c r="AP21" s="35">
        <f t="shared" si="4"/>
        <v>310</v>
      </c>
      <c r="AQ21" s="102">
        <v>50</v>
      </c>
      <c r="AR21" s="99">
        <v>17.600000000000001</v>
      </c>
      <c r="AS21" s="102">
        <v>88.7</v>
      </c>
      <c r="AT21" s="11">
        <v>0</v>
      </c>
      <c r="AU21" s="11">
        <v>10</v>
      </c>
      <c r="AV21" s="11"/>
      <c r="AW21" s="11"/>
      <c r="AX21" s="11">
        <v>3</v>
      </c>
      <c r="AY21" s="98"/>
      <c r="AZ21" s="98">
        <v>10.199999999999999</v>
      </c>
      <c r="BA21" s="98">
        <v>19.5</v>
      </c>
      <c r="BB21" s="3"/>
      <c r="BC21" s="11">
        <v>0</v>
      </c>
      <c r="BD21" s="11">
        <v>49</v>
      </c>
      <c r="BE21" s="98">
        <v>8</v>
      </c>
      <c r="BF21" s="98"/>
      <c r="BG21" s="11"/>
      <c r="BH21" s="11"/>
      <c r="BI21" s="102"/>
      <c r="BJ21" s="102">
        <v>0</v>
      </c>
      <c r="BK21" s="11"/>
      <c r="BL21" s="102"/>
      <c r="BM21" s="98"/>
      <c r="BN21" s="98"/>
      <c r="BO21" s="11"/>
      <c r="BP21" s="22">
        <v>54</v>
      </c>
      <c r="BQ21" s="86"/>
      <c r="BR21" s="32"/>
      <c r="BS21" s="117"/>
      <c r="BT21" s="32">
        <v>95.7</v>
      </c>
      <c r="BU21" s="27">
        <f t="shared" si="5"/>
        <v>206.39999999999998</v>
      </c>
      <c r="BV21" s="100">
        <v>67.599999999999994</v>
      </c>
      <c r="BW21" s="100"/>
      <c r="BX21" s="102">
        <v>0</v>
      </c>
      <c r="BY21" s="102"/>
      <c r="BZ21" s="102"/>
      <c r="CA21" s="102">
        <v>89.5</v>
      </c>
      <c r="CB21" s="102">
        <v>49.3</v>
      </c>
      <c r="CC21" s="102"/>
      <c r="CD21" s="102"/>
      <c r="CE21" s="102"/>
    </row>
    <row r="22" spans="1:83" x14ac:dyDescent="0.25">
      <c r="A22" s="14">
        <v>17</v>
      </c>
      <c r="B22" s="31" t="s">
        <v>48</v>
      </c>
      <c r="C22" s="211">
        <f t="shared" si="1"/>
        <v>3923.5</v>
      </c>
      <c r="D22" s="3">
        <v>9.9</v>
      </c>
      <c r="E22" s="11">
        <v>3</v>
      </c>
      <c r="F22" s="11"/>
      <c r="G22" s="38"/>
      <c r="H22" s="49">
        <f t="shared" si="2"/>
        <v>12.9</v>
      </c>
      <c r="I22" s="20">
        <v>138.1</v>
      </c>
      <c r="J22" s="3">
        <v>54.6</v>
      </c>
      <c r="K22" s="11">
        <v>1218.5999999999999</v>
      </c>
      <c r="L22" s="11">
        <v>445.8</v>
      </c>
      <c r="M22" s="9"/>
      <c r="N22" s="49">
        <f t="shared" si="3"/>
        <v>1857.1</v>
      </c>
      <c r="O22" s="32"/>
      <c r="P22" s="49"/>
      <c r="Q22" s="49">
        <f t="shared" si="0"/>
        <v>532</v>
      </c>
      <c r="R22" s="20">
        <v>140.19999999999999</v>
      </c>
      <c r="S22" s="3">
        <v>82</v>
      </c>
      <c r="T22" s="3"/>
      <c r="U22" s="3"/>
      <c r="V22" s="11"/>
      <c r="W22" s="3">
        <v>21</v>
      </c>
      <c r="X22" s="3">
        <v>7.8</v>
      </c>
      <c r="Y22" s="3">
        <v>18.5</v>
      </c>
      <c r="Z22" s="11">
        <v>252</v>
      </c>
      <c r="AA22" s="3"/>
      <c r="AB22" s="3"/>
      <c r="AC22" s="3"/>
      <c r="AD22" s="3"/>
      <c r="AE22" s="3"/>
      <c r="AF22" s="3"/>
      <c r="AG22" s="3"/>
      <c r="AH22" s="3">
        <v>10.5</v>
      </c>
      <c r="AI22" s="9"/>
      <c r="AJ22" s="9"/>
      <c r="AK22" s="3"/>
      <c r="AL22" s="38"/>
      <c r="AM22" s="27"/>
      <c r="AN22" s="40"/>
      <c r="AO22" s="38"/>
      <c r="AP22" s="35">
        <f t="shared" si="4"/>
        <v>493.1</v>
      </c>
      <c r="AQ22" s="102">
        <v>50</v>
      </c>
      <c r="AR22" s="99">
        <v>17.600000000000001</v>
      </c>
      <c r="AS22" s="102">
        <v>115.4</v>
      </c>
      <c r="AT22" s="11">
        <v>15.3</v>
      </c>
      <c r="AU22" s="11">
        <v>10</v>
      </c>
      <c r="AV22" s="11"/>
      <c r="AW22" s="11"/>
      <c r="AX22" s="11">
        <v>3</v>
      </c>
      <c r="AY22" s="98"/>
      <c r="AZ22" s="98">
        <v>10.199999999999999</v>
      </c>
      <c r="BA22" s="98">
        <v>19.5</v>
      </c>
      <c r="BB22" s="3"/>
      <c r="BC22" s="11"/>
      <c r="BD22" s="11">
        <v>190.1</v>
      </c>
      <c r="BE22" s="98">
        <v>8</v>
      </c>
      <c r="BF22" s="98"/>
      <c r="BG22" s="11"/>
      <c r="BH22" s="11"/>
      <c r="BI22" s="102"/>
      <c r="BJ22" s="102">
        <v>0</v>
      </c>
      <c r="BK22" s="11"/>
      <c r="BL22" s="102"/>
      <c r="BM22" s="98"/>
      <c r="BN22" s="98"/>
      <c r="BO22" s="11"/>
      <c r="BP22" s="22">
        <v>54</v>
      </c>
      <c r="BQ22" s="86"/>
      <c r="BR22" s="32"/>
      <c r="BS22" s="117"/>
      <c r="BT22" s="32">
        <v>393</v>
      </c>
      <c r="BU22" s="27">
        <f t="shared" si="5"/>
        <v>635.4</v>
      </c>
      <c r="BV22" s="100">
        <v>235.3</v>
      </c>
      <c r="BW22" s="100"/>
      <c r="BX22" s="102">
        <v>0</v>
      </c>
      <c r="BY22" s="102"/>
      <c r="BZ22" s="102"/>
      <c r="CA22" s="102">
        <v>253.1</v>
      </c>
      <c r="CB22" s="102">
        <v>147</v>
      </c>
      <c r="CC22" s="102"/>
      <c r="CD22" s="102"/>
      <c r="CE22" s="102"/>
    </row>
    <row r="23" spans="1:83" x14ac:dyDescent="0.25">
      <c r="A23" s="14">
        <v>18</v>
      </c>
      <c r="B23" s="31" t="s">
        <v>49</v>
      </c>
      <c r="C23" s="211">
        <f t="shared" si="1"/>
        <v>3501.7</v>
      </c>
      <c r="D23" s="3">
        <v>14.8</v>
      </c>
      <c r="E23" s="11">
        <v>3</v>
      </c>
      <c r="F23" s="11"/>
      <c r="G23" s="38"/>
      <c r="H23" s="49">
        <f t="shared" si="2"/>
        <v>17.8</v>
      </c>
      <c r="I23" s="20">
        <v>78.2</v>
      </c>
      <c r="J23" s="3">
        <v>30.9</v>
      </c>
      <c r="K23" s="11">
        <v>1472.8</v>
      </c>
      <c r="L23" s="11">
        <v>429.7</v>
      </c>
      <c r="M23" s="9"/>
      <c r="N23" s="49">
        <f t="shared" si="3"/>
        <v>2011.6</v>
      </c>
      <c r="O23" s="32"/>
      <c r="P23" s="49"/>
      <c r="Q23" s="49">
        <f t="shared" si="0"/>
        <v>483.8</v>
      </c>
      <c r="R23" s="20">
        <v>93.6</v>
      </c>
      <c r="S23" s="3">
        <v>38</v>
      </c>
      <c r="T23" s="3"/>
      <c r="U23" s="3"/>
      <c r="V23" s="11"/>
      <c r="W23" s="3">
        <v>8.4</v>
      </c>
      <c r="X23" s="3">
        <v>8.9</v>
      </c>
      <c r="Y23" s="3">
        <v>18.5</v>
      </c>
      <c r="Z23" s="11">
        <v>185.9</v>
      </c>
      <c r="AA23" s="3">
        <v>120</v>
      </c>
      <c r="AB23" s="3"/>
      <c r="AC23" s="3"/>
      <c r="AD23" s="3"/>
      <c r="AE23" s="3"/>
      <c r="AF23" s="3"/>
      <c r="AG23" s="3"/>
      <c r="AH23" s="3">
        <v>10.5</v>
      </c>
      <c r="AI23" s="9"/>
      <c r="AJ23" s="9"/>
      <c r="AK23" s="3"/>
      <c r="AL23" s="38"/>
      <c r="AM23" s="27"/>
      <c r="AN23" s="40"/>
      <c r="AO23" s="38"/>
      <c r="AP23" s="35">
        <f t="shared" si="4"/>
        <v>333</v>
      </c>
      <c r="AQ23" s="102">
        <v>50</v>
      </c>
      <c r="AR23" s="99">
        <v>17.600000000000001</v>
      </c>
      <c r="AS23" s="102">
        <v>66.599999999999994</v>
      </c>
      <c r="AT23" s="11"/>
      <c r="AU23" s="11">
        <v>10</v>
      </c>
      <c r="AV23" s="11"/>
      <c r="AW23" s="11"/>
      <c r="AX23" s="11">
        <v>3</v>
      </c>
      <c r="AY23" s="98"/>
      <c r="AZ23" s="98">
        <v>10.199999999999999</v>
      </c>
      <c r="BA23" s="98">
        <v>19.5</v>
      </c>
      <c r="BB23" s="3"/>
      <c r="BC23" s="11"/>
      <c r="BD23" s="11">
        <v>138.1</v>
      </c>
      <c r="BE23" s="98">
        <v>8</v>
      </c>
      <c r="BF23" s="98"/>
      <c r="BG23" s="11"/>
      <c r="BH23" s="11"/>
      <c r="BI23" s="102"/>
      <c r="BJ23" s="102">
        <v>0</v>
      </c>
      <c r="BK23" s="11"/>
      <c r="BL23" s="102"/>
      <c r="BM23" s="98"/>
      <c r="BN23" s="98"/>
      <c r="BO23" s="11"/>
      <c r="BP23" s="22">
        <v>10</v>
      </c>
      <c r="BQ23" s="86"/>
      <c r="BR23" s="32"/>
      <c r="BS23" s="117"/>
      <c r="BT23" s="32">
        <v>257.10000000000002</v>
      </c>
      <c r="BU23" s="27">
        <f t="shared" si="5"/>
        <v>398.4</v>
      </c>
      <c r="BV23" s="100">
        <v>173.5</v>
      </c>
      <c r="BW23" s="100"/>
      <c r="BX23" s="102">
        <v>0</v>
      </c>
      <c r="BY23" s="102"/>
      <c r="BZ23" s="102"/>
      <c r="CA23" s="102">
        <v>117.5</v>
      </c>
      <c r="CB23" s="102">
        <v>107.4</v>
      </c>
      <c r="CC23" s="102"/>
      <c r="CD23" s="102"/>
      <c r="CE23" s="102"/>
    </row>
    <row r="24" spans="1:83" x14ac:dyDescent="0.25">
      <c r="A24" s="14">
        <v>19</v>
      </c>
      <c r="B24" s="31" t="s">
        <v>50</v>
      </c>
      <c r="C24" s="211">
        <f t="shared" si="1"/>
        <v>1919.7</v>
      </c>
      <c r="D24" s="3">
        <v>10.8</v>
      </c>
      <c r="E24" s="11">
        <v>3</v>
      </c>
      <c r="F24" s="11"/>
      <c r="G24" s="38"/>
      <c r="H24" s="49">
        <f t="shared" si="2"/>
        <v>13.8</v>
      </c>
      <c r="I24" s="20">
        <v>0</v>
      </c>
      <c r="J24" s="3">
        <v>0</v>
      </c>
      <c r="K24" s="11">
        <v>576</v>
      </c>
      <c r="L24" s="11">
        <v>203.3</v>
      </c>
      <c r="M24" s="9"/>
      <c r="N24" s="49">
        <f t="shared" si="3"/>
        <v>779.3</v>
      </c>
      <c r="O24" s="32"/>
      <c r="P24" s="49"/>
      <c r="Q24" s="49">
        <f t="shared" si="0"/>
        <v>217.8</v>
      </c>
      <c r="R24" s="20">
        <v>41</v>
      </c>
      <c r="S24" s="3">
        <v>49.1</v>
      </c>
      <c r="T24" s="3"/>
      <c r="U24" s="3"/>
      <c r="V24" s="11"/>
      <c r="W24" s="3">
        <v>14.7</v>
      </c>
      <c r="X24" s="3">
        <v>8</v>
      </c>
      <c r="Y24" s="3"/>
      <c r="Z24" s="11">
        <v>88.2</v>
      </c>
      <c r="AA24" s="3">
        <v>6.3</v>
      </c>
      <c r="AB24" s="3"/>
      <c r="AC24" s="3"/>
      <c r="AD24" s="3"/>
      <c r="AE24" s="3"/>
      <c r="AF24" s="3"/>
      <c r="AG24" s="3"/>
      <c r="AH24" s="3">
        <v>10.5</v>
      </c>
      <c r="AI24" s="9"/>
      <c r="AJ24" s="9"/>
      <c r="AK24" s="3"/>
      <c r="AL24" s="38"/>
      <c r="AM24" s="27"/>
      <c r="AN24" s="40"/>
      <c r="AO24" s="38"/>
      <c r="AP24" s="35">
        <f t="shared" si="4"/>
        <v>329.5</v>
      </c>
      <c r="AQ24" s="102">
        <v>50</v>
      </c>
      <c r="AR24" s="99">
        <v>17.600000000000001</v>
      </c>
      <c r="AS24" s="102">
        <v>95.9</v>
      </c>
      <c r="AT24" s="11">
        <v>0</v>
      </c>
      <c r="AU24" s="11">
        <v>10</v>
      </c>
      <c r="AV24" s="11"/>
      <c r="AW24" s="11"/>
      <c r="AX24" s="11">
        <v>3</v>
      </c>
      <c r="AY24" s="98"/>
      <c r="AZ24" s="98">
        <v>10.199999999999999</v>
      </c>
      <c r="BA24" s="98">
        <v>19.5</v>
      </c>
      <c r="BB24" s="3"/>
      <c r="BC24" s="11"/>
      <c r="BD24" s="11">
        <v>61.3</v>
      </c>
      <c r="BE24" s="98">
        <v>8</v>
      </c>
      <c r="BF24" s="98"/>
      <c r="BG24" s="11"/>
      <c r="BH24" s="11"/>
      <c r="BI24" s="102"/>
      <c r="BJ24" s="102">
        <v>0</v>
      </c>
      <c r="BK24" s="11"/>
      <c r="BL24" s="102"/>
      <c r="BM24" s="98"/>
      <c r="BN24" s="98"/>
      <c r="BO24" s="11"/>
      <c r="BP24" s="22">
        <v>54</v>
      </c>
      <c r="BQ24" s="86"/>
      <c r="BR24" s="32"/>
      <c r="BS24" s="117">
        <v>230.7</v>
      </c>
      <c r="BT24" s="32">
        <v>76.2</v>
      </c>
      <c r="BU24" s="27">
        <f t="shared" si="5"/>
        <v>272.39999999999998</v>
      </c>
      <c r="BV24" s="100">
        <v>82.3</v>
      </c>
      <c r="BW24" s="100"/>
      <c r="BX24" s="102">
        <v>0</v>
      </c>
      <c r="BY24" s="102"/>
      <c r="BZ24" s="102"/>
      <c r="CA24" s="102">
        <v>121.1</v>
      </c>
      <c r="CB24" s="102">
        <v>69</v>
      </c>
      <c r="CC24" s="102"/>
      <c r="CD24" s="102"/>
      <c r="CE24" s="102"/>
    </row>
    <row r="25" spans="1:83" x14ac:dyDescent="0.25">
      <c r="A25" s="14">
        <v>20</v>
      </c>
      <c r="B25" s="31" t="s">
        <v>51</v>
      </c>
      <c r="C25" s="211">
        <f t="shared" si="1"/>
        <v>1513.65</v>
      </c>
      <c r="D25" s="3">
        <v>9.9</v>
      </c>
      <c r="E25" s="11">
        <v>3</v>
      </c>
      <c r="F25" s="11"/>
      <c r="G25" s="38"/>
      <c r="H25" s="49">
        <f t="shared" si="2"/>
        <v>12.9</v>
      </c>
      <c r="I25" s="20">
        <v>18.399999999999999</v>
      </c>
      <c r="J25" s="3">
        <v>7.3</v>
      </c>
      <c r="K25" s="11">
        <v>409.2</v>
      </c>
      <c r="L25" s="11">
        <v>201.3</v>
      </c>
      <c r="M25" s="9"/>
      <c r="N25" s="49">
        <f t="shared" si="3"/>
        <v>636.20000000000005</v>
      </c>
      <c r="O25" s="32"/>
      <c r="P25" s="49"/>
      <c r="Q25" s="49">
        <f t="shared" si="0"/>
        <v>155</v>
      </c>
      <c r="R25" s="20">
        <v>18</v>
      </c>
      <c r="S25" s="3">
        <v>31</v>
      </c>
      <c r="T25" s="3"/>
      <c r="U25" s="3"/>
      <c r="V25" s="11"/>
      <c r="W25" s="3">
        <v>6.3</v>
      </c>
      <c r="X25" s="3">
        <v>6.1</v>
      </c>
      <c r="Y25" s="3"/>
      <c r="Z25" s="11">
        <v>56.8</v>
      </c>
      <c r="AA25" s="3">
        <v>6.3</v>
      </c>
      <c r="AB25" s="3"/>
      <c r="AC25" s="3"/>
      <c r="AD25" s="3">
        <v>20</v>
      </c>
      <c r="AE25" s="3"/>
      <c r="AF25" s="3"/>
      <c r="AG25" s="3"/>
      <c r="AH25" s="3">
        <v>10.5</v>
      </c>
      <c r="AI25" s="9"/>
      <c r="AJ25" s="9"/>
      <c r="AK25" s="3"/>
      <c r="AL25" s="38"/>
      <c r="AM25" s="27"/>
      <c r="AN25" s="40"/>
      <c r="AO25" s="38"/>
      <c r="AP25" s="35">
        <f t="shared" si="4"/>
        <v>260.10000000000002</v>
      </c>
      <c r="AQ25" s="102">
        <v>50</v>
      </c>
      <c r="AR25" s="99">
        <v>17.600000000000001</v>
      </c>
      <c r="AS25" s="102">
        <v>87.2</v>
      </c>
      <c r="AT25" s="11">
        <v>0</v>
      </c>
      <c r="AU25" s="11">
        <v>10</v>
      </c>
      <c r="AV25" s="11"/>
      <c r="AW25" s="11"/>
      <c r="AX25" s="11">
        <v>3</v>
      </c>
      <c r="AY25" s="98"/>
      <c r="AZ25" s="98">
        <v>10.199999999999999</v>
      </c>
      <c r="BA25" s="98">
        <v>19.5</v>
      </c>
      <c r="BB25" s="3"/>
      <c r="BC25" s="11">
        <v>0</v>
      </c>
      <c r="BD25" s="11">
        <v>36.6</v>
      </c>
      <c r="BE25" s="98">
        <v>8</v>
      </c>
      <c r="BF25" s="98"/>
      <c r="BG25" s="11"/>
      <c r="BH25" s="11"/>
      <c r="BI25" s="102"/>
      <c r="BJ25" s="102">
        <v>0</v>
      </c>
      <c r="BK25" s="11"/>
      <c r="BL25" s="102"/>
      <c r="BM25" s="98"/>
      <c r="BN25" s="98"/>
      <c r="BO25" s="11"/>
      <c r="BP25" s="22">
        <v>18</v>
      </c>
      <c r="BQ25" s="86"/>
      <c r="BR25" s="32"/>
      <c r="BS25" s="117">
        <v>230.7</v>
      </c>
      <c r="BT25" s="32">
        <v>42.15</v>
      </c>
      <c r="BU25" s="27">
        <f t="shared" si="5"/>
        <v>176.60000000000002</v>
      </c>
      <c r="BV25" s="100">
        <v>52.9</v>
      </c>
      <c r="BW25" s="100"/>
      <c r="BX25" s="102">
        <v>0</v>
      </c>
      <c r="BY25" s="102"/>
      <c r="BZ25" s="102"/>
      <c r="CA25" s="102">
        <v>80</v>
      </c>
      <c r="CB25" s="102">
        <v>43.7</v>
      </c>
      <c r="CC25" s="102"/>
      <c r="CD25" s="102"/>
      <c r="CE25" s="102"/>
    </row>
    <row r="26" spans="1:83" x14ac:dyDescent="0.25">
      <c r="A26" s="14">
        <v>21</v>
      </c>
      <c r="B26" s="31" t="s">
        <v>52</v>
      </c>
      <c r="C26" s="211">
        <f t="shared" si="1"/>
        <v>2203.15</v>
      </c>
      <c r="D26" s="3">
        <v>4.9000000000000004</v>
      </c>
      <c r="E26" s="11">
        <v>3</v>
      </c>
      <c r="F26" s="11"/>
      <c r="G26" s="38"/>
      <c r="H26" s="49">
        <f t="shared" si="2"/>
        <v>7.9</v>
      </c>
      <c r="I26" s="20">
        <v>4.5999999999999996</v>
      </c>
      <c r="J26" s="3">
        <v>0</v>
      </c>
      <c r="K26" s="11">
        <v>628.1</v>
      </c>
      <c r="L26" s="11">
        <v>228</v>
      </c>
      <c r="M26" s="9"/>
      <c r="N26" s="49">
        <f t="shared" si="3"/>
        <v>860.7</v>
      </c>
      <c r="O26" s="32"/>
      <c r="P26" s="49"/>
      <c r="Q26" s="49">
        <f t="shared" si="0"/>
        <v>272.60000000000002</v>
      </c>
      <c r="R26" s="20">
        <v>40.200000000000003</v>
      </c>
      <c r="S26" s="3">
        <v>43.6</v>
      </c>
      <c r="T26" s="3"/>
      <c r="U26" s="3">
        <v>8.5</v>
      </c>
      <c r="V26" s="11"/>
      <c r="W26" s="3">
        <v>33.6</v>
      </c>
      <c r="X26" s="3">
        <v>8.8000000000000007</v>
      </c>
      <c r="Y26" s="3"/>
      <c r="Z26" s="11">
        <v>94.5</v>
      </c>
      <c r="AA26" s="3"/>
      <c r="AB26" s="3"/>
      <c r="AC26" s="3"/>
      <c r="AD26" s="3"/>
      <c r="AE26" s="3"/>
      <c r="AF26" s="3"/>
      <c r="AG26" s="3"/>
      <c r="AH26" s="3">
        <v>8</v>
      </c>
      <c r="AI26" s="9"/>
      <c r="AJ26" s="9"/>
      <c r="AK26" s="3">
        <v>35.4</v>
      </c>
      <c r="AL26" s="38"/>
      <c r="AM26" s="27"/>
      <c r="AN26" s="40"/>
      <c r="AO26" s="38"/>
      <c r="AP26" s="35">
        <f t="shared" si="4"/>
        <v>225</v>
      </c>
      <c r="AQ26" s="102">
        <v>50</v>
      </c>
      <c r="AR26" s="99">
        <v>17.600000000000001</v>
      </c>
      <c r="AS26" s="102">
        <v>32.9</v>
      </c>
      <c r="AT26" s="11">
        <v>0</v>
      </c>
      <c r="AU26" s="11">
        <v>10</v>
      </c>
      <c r="AV26" s="11"/>
      <c r="AW26" s="11"/>
      <c r="AX26" s="11">
        <v>3</v>
      </c>
      <c r="AY26" s="98"/>
      <c r="AZ26" s="98">
        <v>10.199999999999999</v>
      </c>
      <c r="BA26" s="98">
        <v>19.5</v>
      </c>
      <c r="BB26" s="3"/>
      <c r="BC26" s="11">
        <v>0</v>
      </c>
      <c r="BD26" s="11">
        <v>66.3</v>
      </c>
      <c r="BE26" s="98">
        <v>8</v>
      </c>
      <c r="BF26" s="98"/>
      <c r="BG26" s="11"/>
      <c r="BH26" s="11"/>
      <c r="BI26" s="102"/>
      <c r="BJ26" s="102">
        <v>7.5</v>
      </c>
      <c r="BK26" s="11"/>
      <c r="BL26" s="102"/>
      <c r="BM26" s="98"/>
      <c r="BN26" s="98"/>
      <c r="BO26" s="11"/>
      <c r="BP26" s="22">
        <v>0</v>
      </c>
      <c r="BQ26" s="86"/>
      <c r="BR26" s="32"/>
      <c r="BS26" s="117">
        <v>230.7</v>
      </c>
      <c r="BT26" s="32">
        <v>103.05</v>
      </c>
      <c r="BU26" s="27">
        <f t="shared" si="5"/>
        <v>503.2</v>
      </c>
      <c r="BV26" s="100">
        <v>88.2</v>
      </c>
      <c r="BW26" s="100"/>
      <c r="BX26" s="102">
        <v>156.80000000000001</v>
      </c>
      <c r="BY26" s="102"/>
      <c r="BZ26" s="102">
        <v>90</v>
      </c>
      <c r="CA26" s="102">
        <v>94</v>
      </c>
      <c r="CB26" s="102">
        <v>74.2</v>
      </c>
      <c r="CC26" s="102"/>
      <c r="CD26" s="102"/>
      <c r="CE26" s="102"/>
    </row>
    <row r="27" spans="1:83" x14ac:dyDescent="0.25">
      <c r="A27" s="14">
        <v>22</v>
      </c>
      <c r="B27" s="31" t="s">
        <v>53</v>
      </c>
      <c r="C27" s="211">
        <f t="shared" si="1"/>
        <v>3884</v>
      </c>
      <c r="D27" s="3">
        <v>0</v>
      </c>
      <c r="E27" s="11">
        <v>3</v>
      </c>
      <c r="F27" s="11"/>
      <c r="G27" s="38"/>
      <c r="H27" s="49">
        <f t="shared" si="2"/>
        <v>3</v>
      </c>
      <c r="I27" s="20">
        <v>165.7</v>
      </c>
      <c r="J27" s="3">
        <v>65.5</v>
      </c>
      <c r="K27" s="11">
        <v>1251.7</v>
      </c>
      <c r="L27" s="11">
        <v>607.70000000000005</v>
      </c>
      <c r="M27" s="9"/>
      <c r="N27" s="49">
        <f t="shared" si="3"/>
        <v>2090.6000000000004</v>
      </c>
      <c r="O27" s="32"/>
      <c r="P27" s="49"/>
      <c r="Q27" s="49">
        <f t="shared" si="0"/>
        <v>492.2</v>
      </c>
      <c r="R27" s="20">
        <v>147.4</v>
      </c>
      <c r="S27" s="3">
        <v>80.3</v>
      </c>
      <c r="T27" s="3"/>
      <c r="U27" s="3"/>
      <c r="V27" s="11"/>
      <c r="W27" s="3">
        <v>2.8</v>
      </c>
      <c r="X27" s="3">
        <v>6.2</v>
      </c>
      <c r="Y27" s="3"/>
      <c r="Z27" s="11">
        <v>236.2</v>
      </c>
      <c r="AA27" s="3">
        <v>0</v>
      </c>
      <c r="AB27" s="3"/>
      <c r="AC27" s="3"/>
      <c r="AD27" s="3"/>
      <c r="AE27" s="3"/>
      <c r="AF27" s="3"/>
      <c r="AG27" s="3"/>
      <c r="AH27" s="3">
        <v>19.3</v>
      </c>
      <c r="AI27" s="9"/>
      <c r="AJ27" s="9"/>
      <c r="AK27" s="3"/>
      <c r="AL27" s="38"/>
      <c r="AM27" s="27"/>
      <c r="AN27" s="40"/>
      <c r="AO27" s="38"/>
      <c r="AP27" s="35">
        <f t="shared" si="4"/>
        <v>424.29999999999995</v>
      </c>
      <c r="AQ27" s="102">
        <v>50</v>
      </c>
      <c r="AR27" s="99">
        <v>17.600000000000001</v>
      </c>
      <c r="AS27" s="102">
        <v>57</v>
      </c>
      <c r="AT27" s="11">
        <v>17.2</v>
      </c>
      <c r="AU27" s="11">
        <v>10</v>
      </c>
      <c r="AV27" s="11"/>
      <c r="AW27" s="11"/>
      <c r="AX27" s="11">
        <v>3</v>
      </c>
      <c r="AY27" s="98"/>
      <c r="AZ27" s="98">
        <v>10.199999999999999</v>
      </c>
      <c r="BA27" s="98">
        <v>19.5</v>
      </c>
      <c r="BB27" s="3"/>
      <c r="BC27" s="11">
        <v>0</v>
      </c>
      <c r="BD27" s="11">
        <v>177.8</v>
      </c>
      <c r="BE27" s="98">
        <v>8</v>
      </c>
      <c r="BF27" s="98"/>
      <c r="BG27" s="11"/>
      <c r="BH27" s="11"/>
      <c r="BI27" s="102"/>
      <c r="BJ27" s="102">
        <v>0</v>
      </c>
      <c r="BK27" s="11"/>
      <c r="BL27" s="102"/>
      <c r="BM27" s="98"/>
      <c r="BN27" s="98"/>
      <c r="BO27" s="11"/>
      <c r="BP27" s="22">
        <v>54</v>
      </c>
      <c r="BQ27" s="86"/>
      <c r="BR27" s="32"/>
      <c r="BS27" s="117"/>
      <c r="BT27" s="32">
        <v>337.2</v>
      </c>
      <c r="BU27" s="27">
        <f t="shared" si="5"/>
        <v>536.70000000000005</v>
      </c>
      <c r="BV27" s="100">
        <v>220.6</v>
      </c>
      <c r="BW27" s="100"/>
      <c r="BX27" s="102">
        <v>0</v>
      </c>
      <c r="BY27" s="102"/>
      <c r="BZ27" s="102"/>
      <c r="CA27" s="102">
        <v>172</v>
      </c>
      <c r="CB27" s="102">
        <v>144.1</v>
      </c>
      <c r="CC27" s="102"/>
      <c r="CD27" s="102"/>
      <c r="CE27" s="102"/>
    </row>
    <row r="28" spans="1:83" x14ac:dyDescent="0.25">
      <c r="A28" s="14">
        <v>23</v>
      </c>
      <c r="B28" s="31" t="s">
        <v>54</v>
      </c>
      <c r="C28" s="211">
        <f t="shared" si="1"/>
        <v>275.3</v>
      </c>
      <c r="D28" s="3">
        <v>0</v>
      </c>
      <c r="E28" s="11">
        <v>3</v>
      </c>
      <c r="F28" s="11"/>
      <c r="G28" s="38"/>
      <c r="H28" s="49">
        <f t="shared" si="2"/>
        <v>3</v>
      </c>
      <c r="I28" s="20">
        <v>0</v>
      </c>
      <c r="J28" s="3">
        <v>0</v>
      </c>
      <c r="K28" s="11">
        <v>0</v>
      </c>
      <c r="L28" s="11">
        <v>0</v>
      </c>
      <c r="M28" s="9"/>
      <c r="N28" s="49">
        <f t="shared" si="3"/>
        <v>0</v>
      </c>
      <c r="O28" s="32"/>
      <c r="P28" s="49"/>
      <c r="Q28" s="49">
        <f t="shared" si="0"/>
        <v>27.3</v>
      </c>
      <c r="R28" s="20"/>
      <c r="S28" s="17"/>
      <c r="T28" s="3"/>
      <c r="U28" s="3"/>
      <c r="V28" s="11"/>
      <c r="W28" s="3">
        <v>10.5</v>
      </c>
      <c r="X28" s="3"/>
      <c r="Y28" s="3"/>
      <c r="Z28" s="11">
        <v>6.3</v>
      </c>
      <c r="AA28" s="3"/>
      <c r="AB28" s="3"/>
      <c r="AC28" s="3"/>
      <c r="AD28" s="3"/>
      <c r="AE28" s="3"/>
      <c r="AF28" s="3"/>
      <c r="AG28" s="3"/>
      <c r="AH28" s="3">
        <v>10.5</v>
      </c>
      <c r="AI28" s="9"/>
      <c r="AJ28" s="9"/>
      <c r="AK28" s="3"/>
      <c r="AL28" s="38"/>
      <c r="AM28" s="27"/>
      <c r="AN28" s="41"/>
      <c r="AO28" s="38"/>
      <c r="AP28" s="35">
        <f t="shared" si="4"/>
        <v>136.1</v>
      </c>
      <c r="AQ28" s="102">
        <v>50</v>
      </c>
      <c r="AR28" s="99">
        <v>17.600000000000001</v>
      </c>
      <c r="AS28" s="102">
        <v>22</v>
      </c>
      <c r="AT28" s="11">
        <v>0</v>
      </c>
      <c r="AU28" s="11">
        <v>8.8000000000000007</v>
      </c>
      <c r="AV28" s="11"/>
      <c r="AW28" s="11"/>
      <c r="AX28" s="11">
        <v>3</v>
      </c>
      <c r="AY28" s="98"/>
      <c r="AZ28" s="98">
        <v>10.199999999999999</v>
      </c>
      <c r="BA28" s="98">
        <v>19.5</v>
      </c>
      <c r="BB28" s="3"/>
      <c r="BC28" s="11"/>
      <c r="BD28" s="11">
        <v>-3</v>
      </c>
      <c r="BE28" s="98">
        <v>8</v>
      </c>
      <c r="BF28" s="98"/>
      <c r="BG28" s="11"/>
      <c r="BH28" s="11"/>
      <c r="BI28" s="102"/>
      <c r="BJ28" s="102">
        <v>0</v>
      </c>
      <c r="BK28" s="11"/>
      <c r="BL28" s="102"/>
      <c r="BM28" s="98"/>
      <c r="BN28" s="98"/>
      <c r="BO28" s="11"/>
      <c r="BP28" s="22"/>
      <c r="BQ28" s="86"/>
      <c r="BR28" s="32"/>
      <c r="BS28" s="117"/>
      <c r="BT28" s="32">
        <v>0</v>
      </c>
      <c r="BU28" s="27">
        <f t="shared" si="5"/>
        <v>108.9</v>
      </c>
      <c r="BV28" s="100">
        <v>5.9</v>
      </c>
      <c r="BW28" s="100"/>
      <c r="BX28" s="102">
        <v>0</v>
      </c>
      <c r="BY28" s="102">
        <v>81</v>
      </c>
      <c r="BZ28" s="102"/>
      <c r="CA28" s="102">
        <v>12.3</v>
      </c>
      <c r="CB28" s="102">
        <v>9.6999999999999993</v>
      </c>
      <c r="CC28" s="102"/>
      <c r="CD28" s="102"/>
      <c r="CE28" s="102"/>
    </row>
    <row r="29" spans="1:83" x14ac:dyDescent="0.25">
      <c r="A29" s="14">
        <v>24</v>
      </c>
      <c r="B29" s="31" t="s">
        <v>55</v>
      </c>
      <c r="C29" s="211">
        <f t="shared" si="1"/>
        <v>1770.95</v>
      </c>
      <c r="D29" s="3">
        <v>0</v>
      </c>
      <c r="E29" s="11">
        <v>3</v>
      </c>
      <c r="F29" s="11"/>
      <c r="G29" s="38"/>
      <c r="H29" s="49">
        <f t="shared" si="2"/>
        <v>3</v>
      </c>
      <c r="I29" s="20">
        <v>9.1999999999999993</v>
      </c>
      <c r="J29" s="3">
        <v>0</v>
      </c>
      <c r="K29" s="11">
        <v>0</v>
      </c>
      <c r="L29" s="11">
        <v>139.9</v>
      </c>
      <c r="M29" s="9">
        <v>286.89999999999998</v>
      </c>
      <c r="N29" s="49">
        <f t="shared" si="3"/>
        <v>436</v>
      </c>
      <c r="O29" s="32"/>
      <c r="P29" s="49"/>
      <c r="Q29" s="49">
        <f t="shared" si="0"/>
        <v>195.29999999999998</v>
      </c>
      <c r="R29" s="20">
        <v>21.3</v>
      </c>
      <c r="S29" s="3">
        <v>25.8</v>
      </c>
      <c r="T29" s="3"/>
      <c r="U29" s="3">
        <v>8.5</v>
      </c>
      <c r="V29" s="11"/>
      <c r="W29" s="3">
        <v>12.6</v>
      </c>
      <c r="X29" s="3">
        <v>4.5999999999999996</v>
      </c>
      <c r="Y29" s="3"/>
      <c r="Z29" s="11">
        <v>66.099999999999994</v>
      </c>
      <c r="AA29" s="3">
        <v>10.5</v>
      </c>
      <c r="AB29" s="3"/>
      <c r="AC29" s="3"/>
      <c r="AD29" s="3"/>
      <c r="AE29" s="3"/>
      <c r="AF29" s="3"/>
      <c r="AG29" s="3"/>
      <c r="AH29" s="3">
        <v>10.5</v>
      </c>
      <c r="AI29" s="9"/>
      <c r="AJ29" s="9"/>
      <c r="AK29" s="3">
        <v>35.4</v>
      </c>
      <c r="AL29" s="38"/>
      <c r="AM29" s="27"/>
      <c r="AN29" s="40"/>
      <c r="AO29" s="38"/>
      <c r="AP29" s="35">
        <f t="shared" si="4"/>
        <v>319.39999999999998</v>
      </c>
      <c r="AQ29" s="102">
        <v>50</v>
      </c>
      <c r="AR29" s="99">
        <v>17.600000000000001</v>
      </c>
      <c r="AS29" s="102">
        <v>93.9</v>
      </c>
      <c r="AT29" s="11">
        <v>0</v>
      </c>
      <c r="AU29" s="11">
        <v>10</v>
      </c>
      <c r="AV29" s="11"/>
      <c r="AW29" s="11"/>
      <c r="AX29" s="11">
        <v>3</v>
      </c>
      <c r="AY29" s="98"/>
      <c r="AZ29" s="98">
        <v>10.199999999999999</v>
      </c>
      <c r="BA29" s="98">
        <v>19.5</v>
      </c>
      <c r="BB29" s="3"/>
      <c r="BC29" s="11"/>
      <c r="BD29" s="11">
        <v>44</v>
      </c>
      <c r="BE29" s="98">
        <v>8</v>
      </c>
      <c r="BF29" s="98"/>
      <c r="BG29" s="11"/>
      <c r="BH29" s="11"/>
      <c r="BI29" s="102"/>
      <c r="BJ29" s="102">
        <v>9.1999999999999993</v>
      </c>
      <c r="BK29" s="11"/>
      <c r="BL29" s="102"/>
      <c r="BM29" s="98"/>
      <c r="BN29" s="98"/>
      <c r="BO29" s="11"/>
      <c r="BP29" s="22">
        <v>54</v>
      </c>
      <c r="BQ29" s="86"/>
      <c r="BR29" s="32"/>
      <c r="BS29" s="117">
        <v>230.7</v>
      </c>
      <c r="BT29" s="32">
        <v>60.45</v>
      </c>
      <c r="BU29" s="27">
        <f t="shared" si="5"/>
        <v>526.1</v>
      </c>
      <c r="BV29" s="100">
        <v>61.8</v>
      </c>
      <c r="BW29" s="100"/>
      <c r="BX29" s="102">
        <v>323.60000000000002</v>
      </c>
      <c r="BY29" s="102"/>
      <c r="BZ29" s="102">
        <v>90</v>
      </c>
      <c r="CA29" s="102">
        <v>0</v>
      </c>
      <c r="CB29" s="102">
        <v>50.7</v>
      </c>
      <c r="CC29" s="102"/>
      <c r="CD29" s="102"/>
      <c r="CE29" s="102"/>
    </row>
    <row r="30" spans="1:83" x14ac:dyDescent="0.25">
      <c r="A30" s="14">
        <v>25</v>
      </c>
      <c r="B30" s="31" t="s">
        <v>56</v>
      </c>
      <c r="C30" s="211">
        <f t="shared" si="1"/>
        <v>2399.6999999999998</v>
      </c>
      <c r="D30" s="3">
        <v>8.1</v>
      </c>
      <c r="E30" s="11">
        <v>3</v>
      </c>
      <c r="F30" s="11"/>
      <c r="G30" s="38"/>
      <c r="H30" s="49">
        <f t="shared" si="2"/>
        <v>11.1</v>
      </c>
      <c r="I30" s="20">
        <v>36.799999999999997</v>
      </c>
      <c r="J30" s="3">
        <v>0</v>
      </c>
      <c r="K30" s="11">
        <v>484.6</v>
      </c>
      <c r="L30" s="11">
        <v>153.5</v>
      </c>
      <c r="M30" s="9"/>
      <c r="N30" s="49">
        <f t="shared" si="3"/>
        <v>674.9</v>
      </c>
      <c r="O30" s="32"/>
      <c r="P30" s="49"/>
      <c r="Q30" s="49">
        <f t="shared" si="0"/>
        <v>293.29999999999995</v>
      </c>
      <c r="R30" s="20">
        <v>45.2</v>
      </c>
      <c r="S30" s="3">
        <v>38.5</v>
      </c>
      <c r="T30" s="3"/>
      <c r="U30" s="3">
        <v>8.5</v>
      </c>
      <c r="V30" s="11"/>
      <c r="W30" s="3">
        <v>26.3</v>
      </c>
      <c r="X30" s="3">
        <v>8</v>
      </c>
      <c r="Y30" s="3">
        <v>18.5</v>
      </c>
      <c r="Z30" s="11">
        <v>97.6</v>
      </c>
      <c r="AA30" s="3">
        <v>4.8</v>
      </c>
      <c r="AB30" s="3"/>
      <c r="AC30" s="3"/>
      <c r="AD30" s="3"/>
      <c r="AE30" s="3"/>
      <c r="AF30" s="3"/>
      <c r="AG30" s="3"/>
      <c r="AH30" s="3">
        <v>10.5</v>
      </c>
      <c r="AI30" s="9"/>
      <c r="AJ30" s="9"/>
      <c r="AK30" s="3">
        <v>35.4</v>
      </c>
      <c r="AL30" s="38"/>
      <c r="AM30" s="27"/>
      <c r="AN30" s="40"/>
      <c r="AO30" s="38"/>
      <c r="AP30" s="35">
        <f t="shared" si="4"/>
        <v>353.09999999999997</v>
      </c>
      <c r="AQ30" s="102">
        <v>50</v>
      </c>
      <c r="AR30" s="99">
        <v>17.600000000000001</v>
      </c>
      <c r="AS30" s="102">
        <v>98</v>
      </c>
      <c r="AT30" s="11">
        <v>16.8</v>
      </c>
      <c r="AU30" s="11">
        <v>10</v>
      </c>
      <c r="AV30" s="11"/>
      <c r="AW30" s="11"/>
      <c r="AX30" s="11">
        <v>3</v>
      </c>
      <c r="AY30" s="98"/>
      <c r="AZ30" s="98">
        <v>10.199999999999999</v>
      </c>
      <c r="BA30" s="98">
        <v>19.5</v>
      </c>
      <c r="BB30" s="3"/>
      <c r="BC30" s="11">
        <v>0</v>
      </c>
      <c r="BD30" s="11">
        <v>68.8</v>
      </c>
      <c r="BE30" s="98">
        <v>8</v>
      </c>
      <c r="BF30" s="98"/>
      <c r="BG30" s="11"/>
      <c r="BH30" s="11"/>
      <c r="BI30" s="102"/>
      <c r="BJ30" s="102">
        <v>3.4</v>
      </c>
      <c r="BK30" s="11"/>
      <c r="BL30" s="102"/>
      <c r="BM30" s="98"/>
      <c r="BN30" s="98"/>
      <c r="BO30" s="11"/>
      <c r="BP30" s="22">
        <v>47.8</v>
      </c>
      <c r="BQ30" s="86"/>
      <c r="BR30" s="32"/>
      <c r="BS30" s="117">
        <v>241</v>
      </c>
      <c r="BT30" s="32">
        <v>109.5</v>
      </c>
      <c r="BU30" s="27">
        <f t="shared" si="5"/>
        <v>716.80000000000007</v>
      </c>
      <c r="BV30" s="100">
        <v>91.2</v>
      </c>
      <c r="BW30" s="100"/>
      <c r="BX30" s="102">
        <v>323.60000000000002</v>
      </c>
      <c r="BY30" s="102"/>
      <c r="BZ30" s="102">
        <v>90</v>
      </c>
      <c r="CA30" s="102">
        <v>133.80000000000001</v>
      </c>
      <c r="CB30" s="102">
        <v>78.2</v>
      </c>
      <c r="CC30" s="102"/>
      <c r="CD30" s="102"/>
      <c r="CE30" s="102"/>
    </row>
    <row r="31" spans="1:83" x14ac:dyDescent="0.25">
      <c r="A31" s="14">
        <v>26</v>
      </c>
      <c r="B31" s="31" t="s">
        <v>57</v>
      </c>
      <c r="C31" s="211">
        <f t="shared" si="1"/>
        <v>4682.1499999999996</v>
      </c>
      <c r="D31" s="3">
        <v>12.2</v>
      </c>
      <c r="E31" s="11">
        <v>3</v>
      </c>
      <c r="F31" s="11"/>
      <c r="G31" s="38"/>
      <c r="H31" s="49">
        <f t="shared" si="2"/>
        <v>15.2</v>
      </c>
      <c r="I31" s="20">
        <v>234.7</v>
      </c>
      <c r="J31" s="3">
        <v>92.8</v>
      </c>
      <c r="K31" s="11">
        <v>1129.0999999999999</v>
      </c>
      <c r="L31" s="11">
        <v>528.4</v>
      </c>
      <c r="M31" s="9"/>
      <c r="N31" s="49">
        <f t="shared" si="3"/>
        <v>1985</v>
      </c>
      <c r="O31" s="32"/>
      <c r="P31" s="49"/>
      <c r="Q31" s="49">
        <f t="shared" si="0"/>
        <v>684.2</v>
      </c>
      <c r="R31" s="20">
        <v>209</v>
      </c>
      <c r="S31" s="3">
        <v>84</v>
      </c>
      <c r="T31" s="3"/>
      <c r="U31" s="3"/>
      <c r="V31" s="11"/>
      <c r="W31" s="3">
        <v>16.8</v>
      </c>
      <c r="X31" s="3">
        <v>8</v>
      </c>
      <c r="Y31" s="3"/>
      <c r="Z31" s="11">
        <v>349.6</v>
      </c>
      <c r="AA31" s="3">
        <v>6.3</v>
      </c>
      <c r="AB31" s="3"/>
      <c r="AC31" s="3"/>
      <c r="AD31" s="3"/>
      <c r="AE31" s="3"/>
      <c r="AF31" s="3"/>
      <c r="AG31" s="3"/>
      <c r="AH31" s="3">
        <v>10.5</v>
      </c>
      <c r="AI31" s="9"/>
      <c r="AJ31" s="9"/>
      <c r="AK31" s="3"/>
      <c r="AL31" s="38"/>
      <c r="AM31" s="27"/>
      <c r="AN31" s="40"/>
      <c r="AO31" s="38"/>
      <c r="AP31" s="35">
        <f t="shared" si="4"/>
        <v>786.39999999999986</v>
      </c>
      <c r="AQ31" s="102">
        <v>50</v>
      </c>
      <c r="AR31" s="99">
        <v>17.600000000000001</v>
      </c>
      <c r="AS31" s="102">
        <v>341.2</v>
      </c>
      <c r="AT31" s="11">
        <v>11.5</v>
      </c>
      <c r="AU31" s="11">
        <v>10</v>
      </c>
      <c r="AV31" s="11"/>
      <c r="AW31" s="11"/>
      <c r="AX31" s="11">
        <v>3</v>
      </c>
      <c r="AY31" s="98"/>
      <c r="AZ31" s="98">
        <v>10.199999999999999</v>
      </c>
      <c r="BA31" s="98">
        <v>19.5</v>
      </c>
      <c r="BB31" s="3"/>
      <c r="BC31" s="11">
        <v>0</v>
      </c>
      <c r="BD31" s="11">
        <v>266.89999999999998</v>
      </c>
      <c r="BE31" s="98">
        <v>8</v>
      </c>
      <c r="BF31" s="98"/>
      <c r="BG31" s="11"/>
      <c r="BH31" s="11"/>
      <c r="BI31" s="102"/>
      <c r="BJ31" s="102">
        <v>23.5</v>
      </c>
      <c r="BK31" s="11"/>
      <c r="BL31" s="102"/>
      <c r="BM31" s="98"/>
      <c r="BN31" s="98"/>
      <c r="BO31" s="11"/>
      <c r="BP31" s="22">
        <v>25</v>
      </c>
      <c r="BQ31" s="86"/>
      <c r="BR31" s="32"/>
      <c r="BS31" s="117"/>
      <c r="BT31" s="32">
        <v>560.25</v>
      </c>
      <c r="BU31" s="27">
        <f t="shared" si="5"/>
        <v>651.1</v>
      </c>
      <c r="BV31" s="100">
        <v>326.5</v>
      </c>
      <c r="BW31" s="100"/>
      <c r="BX31" s="102">
        <v>0</v>
      </c>
      <c r="BY31" s="102"/>
      <c r="BZ31" s="102"/>
      <c r="CA31" s="102">
        <v>150.69999999999999</v>
      </c>
      <c r="CB31" s="102">
        <v>173.9</v>
      </c>
      <c r="CC31" s="102"/>
      <c r="CD31" s="102"/>
      <c r="CE31" s="102"/>
    </row>
    <row r="32" spans="1:83" x14ac:dyDescent="0.25">
      <c r="A32" s="14">
        <v>27</v>
      </c>
      <c r="B32" s="31" t="s">
        <v>58</v>
      </c>
      <c r="C32" s="211">
        <f t="shared" si="1"/>
        <v>3213.7000000000003</v>
      </c>
      <c r="D32" s="3">
        <v>9.9</v>
      </c>
      <c r="E32" s="11">
        <v>3</v>
      </c>
      <c r="F32" s="11"/>
      <c r="G32" s="38"/>
      <c r="H32" s="49">
        <f t="shared" si="2"/>
        <v>12.9</v>
      </c>
      <c r="I32" s="20">
        <v>47.9</v>
      </c>
      <c r="J32" s="3">
        <v>18.899999999999999</v>
      </c>
      <c r="K32" s="11">
        <v>671.6</v>
      </c>
      <c r="L32" s="11">
        <v>403.6</v>
      </c>
      <c r="M32" s="9"/>
      <c r="N32" s="49">
        <f t="shared" si="3"/>
        <v>1142</v>
      </c>
      <c r="O32" s="32"/>
      <c r="P32" s="49"/>
      <c r="Q32" s="49">
        <f t="shared" si="0"/>
        <v>433.59999999999997</v>
      </c>
      <c r="R32" s="20">
        <v>102</v>
      </c>
      <c r="S32" s="3">
        <v>50.6</v>
      </c>
      <c r="T32" s="3"/>
      <c r="U32" s="3">
        <v>8.5</v>
      </c>
      <c r="V32" s="11"/>
      <c r="W32" s="3">
        <v>12.6</v>
      </c>
      <c r="X32" s="3">
        <v>8</v>
      </c>
      <c r="Y32" s="3">
        <v>18.5</v>
      </c>
      <c r="Z32" s="11">
        <v>157.5</v>
      </c>
      <c r="AA32" s="3">
        <v>30</v>
      </c>
      <c r="AB32" s="3"/>
      <c r="AC32" s="3"/>
      <c r="AD32" s="3"/>
      <c r="AE32" s="3"/>
      <c r="AF32" s="3"/>
      <c r="AG32" s="3"/>
      <c r="AH32" s="3">
        <v>10.5</v>
      </c>
      <c r="AI32" s="9"/>
      <c r="AJ32" s="9"/>
      <c r="AK32" s="3">
        <v>35.4</v>
      </c>
      <c r="AL32" s="38"/>
      <c r="AM32" s="27"/>
      <c r="AN32" s="40"/>
      <c r="AO32" s="38"/>
      <c r="AP32" s="35">
        <f t="shared" si="4"/>
        <v>433.2</v>
      </c>
      <c r="AQ32" s="102">
        <v>50</v>
      </c>
      <c r="AR32" s="99">
        <v>17.600000000000001</v>
      </c>
      <c r="AS32" s="102">
        <v>115.4</v>
      </c>
      <c r="AT32" s="11">
        <v>26.7</v>
      </c>
      <c r="AU32" s="11">
        <v>10</v>
      </c>
      <c r="AV32" s="11"/>
      <c r="AW32" s="11"/>
      <c r="AX32" s="11">
        <v>3</v>
      </c>
      <c r="AY32" s="98"/>
      <c r="AZ32" s="98">
        <v>10.199999999999999</v>
      </c>
      <c r="BA32" s="98">
        <v>19.5</v>
      </c>
      <c r="BB32" s="3"/>
      <c r="BC32" s="11">
        <v>0</v>
      </c>
      <c r="BD32" s="11">
        <v>115.8</v>
      </c>
      <c r="BE32" s="98">
        <v>8</v>
      </c>
      <c r="BF32" s="98"/>
      <c r="BG32" s="11"/>
      <c r="BH32" s="11"/>
      <c r="BI32" s="102"/>
      <c r="BJ32" s="102">
        <v>9.1999999999999993</v>
      </c>
      <c r="BK32" s="11"/>
      <c r="BL32" s="102"/>
      <c r="BM32" s="98"/>
      <c r="BN32" s="98"/>
      <c r="BO32" s="11"/>
      <c r="BP32" s="22">
        <v>47.8</v>
      </c>
      <c r="BQ32" s="86"/>
      <c r="BR32" s="32"/>
      <c r="BS32" s="117">
        <v>230.7</v>
      </c>
      <c r="BT32" s="32">
        <v>207.6</v>
      </c>
      <c r="BU32" s="27">
        <f t="shared" si="5"/>
        <v>753.7</v>
      </c>
      <c r="BV32" s="100">
        <v>147.1</v>
      </c>
      <c r="BW32" s="100"/>
      <c r="BX32" s="102">
        <v>299.60000000000002</v>
      </c>
      <c r="BY32" s="102"/>
      <c r="BZ32" s="102">
        <v>90</v>
      </c>
      <c r="CA32" s="102">
        <v>110.4</v>
      </c>
      <c r="CB32" s="102">
        <v>106.6</v>
      </c>
      <c r="CC32" s="102"/>
      <c r="CD32" s="102"/>
      <c r="CE32" s="102"/>
    </row>
    <row r="33" spans="1:83" x14ac:dyDescent="0.25">
      <c r="A33" s="14">
        <v>28</v>
      </c>
      <c r="B33" s="31" t="s">
        <v>59</v>
      </c>
      <c r="C33" s="211">
        <f t="shared" si="1"/>
        <v>3306.65</v>
      </c>
      <c r="D33" s="3">
        <v>10.4</v>
      </c>
      <c r="E33" s="11">
        <v>3</v>
      </c>
      <c r="F33" s="11"/>
      <c r="G33" s="38"/>
      <c r="H33" s="49">
        <f t="shared" si="2"/>
        <v>13.4</v>
      </c>
      <c r="I33" s="20">
        <v>55.2</v>
      </c>
      <c r="J33" s="3">
        <v>21.8</v>
      </c>
      <c r="K33" s="11">
        <v>1441.3</v>
      </c>
      <c r="L33" s="11">
        <v>354.8</v>
      </c>
      <c r="M33" s="9"/>
      <c r="N33" s="49">
        <f t="shared" si="3"/>
        <v>1873.1</v>
      </c>
      <c r="O33" s="32"/>
      <c r="P33" s="49"/>
      <c r="Q33" s="49">
        <f t="shared" si="0"/>
        <v>371</v>
      </c>
      <c r="R33" s="20">
        <v>67.3</v>
      </c>
      <c r="S33" s="3">
        <v>75.599999999999994</v>
      </c>
      <c r="T33" s="3"/>
      <c r="U33" s="3"/>
      <c r="V33" s="11"/>
      <c r="W33" s="3"/>
      <c r="X33" s="3">
        <v>8</v>
      </c>
      <c r="Y33" s="3"/>
      <c r="Z33" s="11">
        <v>195.3</v>
      </c>
      <c r="AA33" s="3">
        <v>4.8</v>
      </c>
      <c r="AB33" s="3"/>
      <c r="AC33" s="3"/>
      <c r="AD33" s="3"/>
      <c r="AE33" s="3"/>
      <c r="AF33" s="3"/>
      <c r="AG33" s="3"/>
      <c r="AH33" s="3">
        <v>20</v>
      </c>
      <c r="AI33" s="9"/>
      <c r="AJ33" s="9"/>
      <c r="AK33" s="3"/>
      <c r="AL33" s="38"/>
      <c r="AM33" s="27"/>
      <c r="AN33" s="40"/>
      <c r="AO33" s="38"/>
      <c r="AP33" s="35">
        <f t="shared" si="4"/>
        <v>454.9</v>
      </c>
      <c r="AQ33" s="102">
        <v>50</v>
      </c>
      <c r="AR33" s="99">
        <v>17.600000000000001</v>
      </c>
      <c r="AS33" s="102">
        <v>179</v>
      </c>
      <c r="AT33" s="11">
        <v>0</v>
      </c>
      <c r="AU33" s="11">
        <v>10</v>
      </c>
      <c r="AV33" s="11"/>
      <c r="AW33" s="11"/>
      <c r="AX33" s="11">
        <v>3</v>
      </c>
      <c r="AY33" s="98"/>
      <c r="AZ33" s="98">
        <v>10.199999999999999</v>
      </c>
      <c r="BA33" s="98">
        <v>19.5</v>
      </c>
      <c r="BB33" s="3"/>
      <c r="BC33" s="11"/>
      <c r="BD33" s="11">
        <v>145.6</v>
      </c>
      <c r="BE33" s="98">
        <v>8</v>
      </c>
      <c r="BF33" s="98"/>
      <c r="BG33" s="11"/>
      <c r="BH33" s="11"/>
      <c r="BI33" s="102"/>
      <c r="BJ33" s="102">
        <v>0</v>
      </c>
      <c r="BK33" s="11"/>
      <c r="BL33" s="102"/>
      <c r="BM33" s="98"/>
      <c r="BN33" s="98"/>
      <c r="BO33" s="11"/>
      <c r="BP33" s="22">
        <v>12</v>
      </c>
      <c r="BQ33" s="86"/>
      <c r="BR33" s="32"/>
      <c r="BS33" s="117"/>
      <c r="BT33" s="32">
        <v>207.45</v>
      </c>
      <c r="BU33" s="27">
        <f t="shared" si="5"/>
        <v>386.8</v>
      </c>
      <c r="BV33" s="100">
        <v>182.3</v>
      </c>
      <c r="BW33" s="100"/>
      <c r="BX33" s="102">
        <v>0</v>
      </c>
      <c r="BY33" s="102"/>
      <c r="BZ33" s="102"/>
      <c r="CA33" s="102">
        <v>104.7</v>
      </c>
      <c r="CB33" s="102">
        <v>99.8</v>
      </c>
      <c r="CC33" s="102"/>
      <c r="CD33" s="102"/>
      <c r="CE33" s="102"/>
    </row>
    <row r="34" spans="1:83" x14ac:dyDescent="0.25">
      <c r="A34" s="14">
        <v>29</v>
      </c>
      <c r="B34" s="31" t="s">
        <v>60</v>
      </c>
      <c r="C34" s="211">
        <f t="shared" si="1"/>
        <v>2825.1499999999996</v>
      </c>
      <c r="D34" s="3">
        <v>10.8</v>
      </c>
      <c r="E34" s="11">
        <v>3</v>
      </c>
      <c r="F34" s="11"/>
      <c r="G34" s="38"/>
      <c r="H34" s="49">
        <f t="shared" si="2"/>
        <v>13.8</v>
      </c>
      <c r="I34" s="20">
        <v>46</v>
      </c>
      <c r="J34" s="3">
        <v>18.2</v>
      </c>
      <c r="K34" s="11">
        <v>965.5</v>
      </c>
      <c r="L34" s="11">
        <v>395.5</v>
      </c>
      <c r="M34" s="9"/>
      <c r="N34" s="49">
        <f t="shared" si="3"/>
        <v>1425.2</v>
      </c>
      <c r="O34" s="32"/>
      <c r="P34" s="49"/>
      <c r="Q34" s="49">
        <f t="shared" si="0"/>
        <v>348.20000000000005</v>
      </c>
      <c r="R34" s="20">
        <v>100.3</v>
      </c>
      <c r="S34" s="3">
        <v>52</v>
      </c>
      <c r="T34" s="3"/>
      <c r="U34" s="3"/>
      <c r="V34" s="11"/>
      <c r="W34" s="3">
        <v>13.5</v>
      </c>
      <c r="X34" s="3">
        <v>8.1</v>
      </c>
      <c r="Y34" s="3"/>
      <c r="Z34" s="11">
        <v>163.80000000000001</v>
      </c>
      <c r="AA34" s="3"/>
      <c r="AB34" s="3"/>
      <c r="AC34" s="3"/>
      <c r="AD34" s="3"/>
      <c r="AE34" s="3"/>
      <c r="AF34" s="3"/>
      <c r="AG34" s="3"/>
      <c r="AH34" s="3">
        <v>10.5</v>
      </c>
      <c r="AI34" s="9"/>
      <c r="AJ34" s="9"/>
      <c r="AK34" s="3"/>
      <c r="AL34" s="38"/>
      <c r="AM34" s="27"/>
      <c r="AN34" s="40"/>
      <c r="AO34" s="38"/>
      <c r="AP34" s="35">
        <f t="shared" si="4"/>
        <v>454.40000000000003</v>
      </c>
      <c r="AQ34" s="102">
        <v>50</v>
      </c>
      <c r="AR34" s="99">
        <v>17.600000000000001</v>
      </c>
      <c r="AS34" s="102">
        <v>167.5</v>
      </c>
      <c r="AT34" s="11">
        <v>0</v>
      </c>
      <c r="AU34" s="11">
        <v>10</v>
      </c>
      <c r="AV34" s="11"/>
      <c r="AW34" s="11"/>
      <c r="AX34" s="11">
        <v>3</v>
      </c>
      <c r="AY34" s="98"/>
      <c r="AZ34" s="98">
        <v>10.199999999999999</v>
      </c>
      <c r="BA34" s="98">
        <v>19.5</v>
      </c>
      <c r="BB34" s="3"/>
      <c r="BC34" s="11">
        <v>0</v>
      </c>
      <c r="BD34" s="11">
        <v>120.80000000000001</v>
      </c>
      <c r="BE34" s="98">
        <v>8</v>
      </c>
      <c r="BF34" s="98"/>
      <c r="BG34" s="11"/>
      <c r="BH34" s="11"/>
      <c r="BI34" s="102"/>
      <c r="BJ34" s="102">
        <v>0</v>
      </c>
      <c r="BK34" s="11"/>
      <c r="BL34" s="102"/>
      <c r="BM34" s="98"/>
      <c r="BN34" s="98"/>
      <c r="BO34" s="11"/>
      <c r="BP34" s="22">
        <v>47.8</v>
      </c>
      <c r="BQ34" s="86"/>
      <c r="BR34" s="32"/>
      <c r="BS34" s="117"/>
      <c r="BT34" s="32">
        <v>245.25</v>
      </c>
      <c r="BU34" s="27">
        <f t="shared" si="5"/>
        <v>338.29999999999995</v>
      </c>
      <c r="BV34" s="100">
        <v>152.9</v>
      </c>
      <c r="BW34" s="100"/>
      <c r="BX34" s="102">
        <v>0</v>
      </c>
      <c r="BY34" s="102"/>
      <c r="BZ34" s="102"/>
      <c r="CA34" s="102">
        <v>84.3</v>
      </c>
      <c r="CB34" s="102">
        <v>101.1</v>
      </c>
      <c r="CC34" s="102"/>
      <c r="CD34" s="102"/>
      <c r="CE34" s="102"/>
    </row>
    <row r="35" spans="1:83" x14ac:dyDescent="0.25">
      <c r="A35" s="14">
        <v>30</v>
      </c>
      <c r="B35" s="31" t="s">
        <v>61</v>
      </c>
      <c r="C35" s="211">
        <f t="shared" si="1"/>
        <v>4761.2</v>
      </c>
      <c r="D35" s="3">
        <v>10.8</v>
      </c>
      <c r="E35" s="11">
        <v>3</v>
      </c>
      <c r="F35" s="11"/>
      <c r="G35" s="38"/>
      <c r="H35" s="49">
        <f t="shared" si="2"/>
        <v>13.8</v>
      </c>
      <c r="I35" s="20">
        <v>138.1</v>
      </c>
      <c r="J35" s="3">
        <v>54.6</v>
      </c>
      <c r="K35" s="11">
        <v>2023.1</v>
      </c>
      <c r="L35" s="11">
        <v>478.1</v>
      </c>
      <c r="M35" s="9"/>
      <c r="N35" s="49">
        <f t="shared" si="3"/>
        <v>2693.8999999999996</v>
      </c>
      <c r="O35" s="32"/>
      <c r="P35" s="49"/>
      <c r="Q35" s="49">
        <f t="shared" si="0"/>
        <v>530.19999999999993</v>
      </c>
      <c r="R35" s="20">
        <v>150</v>
      </c>
      <c r="S35" s="3">
        <v>99.9</v>
      </c>
      <c r="T35" s="3"/>
      <c r="U35" s="3"/>
      <c r="V35" s="11"/>
      <c r="W35" s="3">
        <v>16</v>
      </c>
      <c r="X35" s="3">
        <v>5.4</v>
      </c>
      <c r="Y35" s="3">
        <v>18.5</v>
      </c>
      <c r="Z35" s="11">
        <v>229.89999999999998</v>
      </c>
      <c r="AA35" s="3"/>
      <c r="AB35" s="3"/>
      <c r="AC35" s="3"/>
      <c r="AD35" s="3"/>
      <c r="AE35" s="3"/>
      <c r="AF35" s="3"/>
      <c r="AG35" s="3"/>
      <c r="AH35" s="3">
        <v>10.5</v>
      </c>
      <c r="AI35" s="9"/>
      <c r="AJ35" s="9"/>
      <c r="AK35" s="3"/>
      <c r="AL35" s="38"/>
      <c r="AM35" s="27"/>
      <c r="AN35" s="40"/>
      <c r="AO35" s="38"/>
      <c r="AP35" s="35">
        <f t="shared" si="4"/>
        <v>515</v>
      </c>
      <c r="AQ35" s="102">
        <v>50</v>
      </c>
      <c r="AR35" s="99">
        <v>17.600000000000001</v>
      </c>
      <c r="AS35" s="102">
        <v>191.9</v>
      </c>
      <c r="AT35" s="11"/>
      <c r="AU35" s="11">
        <v>10</v>
      </c>
      <c r="AV35" s="11"/>
      <c r="AW35" s="11"/>
      <c r="AX35" s="11">
        <v>3</v>
      </c>
      <c r="AY35" s="98"/>
      <c r="AZ35" s="98">
        <v>10.199999999999999</v>
      </c>
      <c r="BA35" s="98">
        <v>19.5</v>
      </c>
      <c r="BB35" s="3"/>
      <c r="BC35" s="11"/>
      <c r="BD35" s="11">
        <v>172.8</v>
      </c>
      <c r="BE35" s="98">
        <v>8</v>
      </c>
      <c r="BF35" s="98"/>
      <c r="BG35" s="11"/>
      <c r="BH35" s="11"/>
      <c r="BI35" s="102"/>
      <c r="BJ35" s="102">
        <v>0</v>
      </c>
      <c r="BK35" s="11"/>
      <c r="BL35" s="102"/>
      <c r="BM35" s="98"/>
      <c r="BN35" s="98"/>
      <c r="BO35" s="11"/>
      <c r="BP35" s="22">
        <v>32</v>
      </c>
      <c r="BQ35" s="86"/>
      <c r="BR35" s="32"/>
      <c r="BS35" s="117"/>
      <c r="BT35" s="32">
        <v>350.1</v>
      </c>
      <c r="BU35" s="27">
        <f t="shared" si="5"/>
        <v>658.2</v>
      </c>
      <c r="BV35" s="100">
        <v>214.7</v>
      </c>
      <c r="BW35" s="100"/>
      <c r="BX35" s="102">
        <v>0</v>
      </c>
      <c r="BY35" s="102"/>
      <c r="BZ35" s="102"/>
      <c r="CA35" s="102">
        <v>308.5</v>
      </c>
      <c r="CB35" s="102">
        <v>135</v>
      </c>
      <c r="CC35" s="102"/>
      <c r="CD35" s="102"/>
      <c r="CE35" s="102"/>
    </row>
    <row r="36" spans="1:83" x14ac:dyDescent="0.25">
      <c r="A36" s="14">
        <v>31</v>
      </c>
      <c r="B36" s="31" t="s">
        <v>62</v>
      </c>
      <c r="C36" s="211">
        <f t="shared" si="1"/>
        <v>3395.9</v>
      </c>
      <c r="D36" s="3">
        <v>5</v>
      </c>
      <c r="E36" s="11">
        <v>3</v>
      </c>
      <c r="F36" s="11"/>
      <c r="G36" s="38"/>
      <c r="H36" s="49">
        <f t="shared" si="2"/>
        <v>8</v>
      </c>
      <c r="I36" s="20">
        <v>138.1</v>
      </c>
      <c r="J36" s="3">
        <v>54.6</v>
      </c>
      <c r="K36" s="11">
        <v>913.3</v>
      </c>
      <c r="L36" s="11">
        <v>506.7</v>
      </c>
      <c r="M36" s="9"/>
      <c r="N36" s="49">
        <f t="shared" si="3"/>
        <v>1612.7</v>
      </c>
      <c r="O36" s="32"/>
      <c r="P36" s="49"/>
      <c r="Q36" s="49">
        <f t="shared" si="0"/>
        <v>365.9</v>
      </c>
      <c r="R36" s="20">
        <v>83</v>
      </c>
      <c r="S36" s="3">
        <v>60</v>
      </c>
      <c r="T36" s="3"/>
      <c r="U36" s="3"/>
      <c r="V36" s="11"/>
      <c r="W36" s="3">
        <v>14.7</v>
      </c>
      <c r="X36" s="3">
        <v>5.6</v>
      </c>
      <c r="Y36" s="3"/>
      <c r="Z36" s="11">
        <v>192.1</v>
      </c>
      <c r="AA36" s="3">
        <v>0</v>
      </c>
      <c r="AB36" s="3"/>
      <c r="AC36" s="3"/>
      <c r="AD36" s="3"/>
      <c r="AE36" s="3"/>
      <c r="AF36" s="3"/>
      <c r="AG36" s="3"/>
      <c r="AH36" s="3">
        <v>10.5</v>
      </c>
      <c r="AI36" s="9"/>
      <c r="AJ36" s="9"/>
      <c r="AK36" s="3"/>
      <c r="AL36" s="38"/>
      <c r="AM36" s="27"/>
      <c r="AN36" s="40"/>
      <c r="AO36" s="38"/>
      <c r="AP36" s="35">
        <f t="shared" si="4"/>
        <v>420.29999999999995</v>
      </c>
      <c r="AQ36" s="102">
        <v>50</v>
      </c>
      <c r="AR36" s="99">
        <v>17.600000000000001</v>
      </c>
      <c r="AS36" s="102">
        <v>104.9</v>
      </c>
      <c r="AT36" s="11">
        <v>0</v>
      </c>
      <c r="AU36" s="11">
        <v>10</v>
      </c>
      <c r="AV36" s="11"/>
      <c r="AW36" s="11"/>
      <c r="AX36" s="11">
        <v>3</v>
      </c>
      <c r="AY36" s="98"/>
      <c r="AZ36" s="98">
        <v>10.199999999999999</v>
      </c>
      <c r="BA36" s="98">
        <v>19.5</v>
      </c>
      <c r="BB36" s="3"/>
      <c r="BC36" s="11"/>
      <c r="BD36" s="11">
        <v>143.1</v>
      </c>
      <c r="BE36" s="98">
        <v>8</v>
      </c>
      <c r="BF36" s="98"/>
      <c r="BG36" s="11"/>
      <c r="BH36" s="11"/>
      <c r="BI36" s="102"/>
      <c r="BJ36" s="102">
        <v>0</v>
      </c>
      <c r="BK36" s="11"/>
      <c r="BL36" s="102"/>
      <c r="BM36" s="98"/>
      <c r="BN36" s="98"/>
      <c r="BO36" s="11"/>
      <c r="BP36" s="22">
        <v>54</v>
      </c>
      <c r="BQ36" s="86"/>
      <c r="BR36" s="32"/>
      <c r="BS36" s="117">
        <v>230.7</v>
      </c>
      <c r="BT36" s="32">
        <v>255.9</v>
      </c>
      <c r="BU36" s="27">
        <f t="shared" si="5"/>
        <v>502.40000000000003</v>
      </c>
      <c r="BV36" s="100">
        <v>179.4</v>
      </c>
      <c r="BW36" s="100"/>
      <c r="BX36" s="102">
        <v>0</v>
      </c>
      <c r="BY36" s="102"/>
      <c r="BZ36" s="102"/>
      <c r="CA36" s="102">
        <v>217.3</v>
      </c>
      <c r="CB36" s="102">
        <v>105.7</v>
      </c>
      <c r="CC36" s="102"/>
      <c r="CD36" s="102"/>
      <c r="CE36" s="102"/>
    </row>
    <row r="37" spans="1:83" x14ac:dyDescent="0.25">
      <c r="A37" s="14">
        <v>32</v>
      </c>
      <c r="B37" s="31" t="s">
        <v>63</v>
      </c>
      <c r="C37" s="211">
        <f t="shared" si="1"/>
        <v>1644.9499999999998</v>
      </c>
      <c r="D37" s="3">
        <v>0</v>
      </c>
      <c r="E37" s="11">
        <v>3</v>
      </c>
      <c r="F37" s="11"/>
      <c r="G37" s="38"/>
      <c r="H37" s="49">
        <f t="shared" si="2"/>
        <v>3</v>
      </c>
      <c r="I37" s="20">
        <v>4.5999999999999996</v>
      </c>
      <c r="J37" s="3">
        <v>1.8</v>
      </c>
      <c r="K37" s="11">
        <v>275.3</v>
      </c>
      <c r="L37" s="11">
        <v>103.7</v>
      </c>
      <c r="M37" s="9"/>
      <c r="N37" s="49">
        <f t="shared" si="3"/>
        <v>385.4</v>
      </c>
      <c r="O37" s="32"/>
      <c r="P37" s="49"/>
      <c r="Q37" s="49">
        <f t="shared" si="0"/>
        <v>240.8</v>
      </c>
      <c r="R37" s="20">
        <v>39.9</v>
      </c>
      <c r="S37" s="3">
        <v>28.3</v>
      </c>
      <c r="T37" s="3"/>
      <c r="U37" s="3"/>
      <c r="V37" s="11"/>
      <c r="W37" s="3">
        <v>11.5</v>
      </c>
      <c r="X37" s="3">
        <v>8</v>
      </c>
      <c r="Y37" s="3">
        <v>18.5</v>
      </c>
      <c r="Z37" s="11">
        <v>113.6</v>
      </c>
      <c r="AA37" s="3">
        <v>10.5</v>
      </c>
      <c r="AB37" s="3"/>
      <c r="AC37" s="3"/>
      <c r="AD37" s="3"/>
      <c r="AE37" s="3"/>
      <c r="AF37" s="3"/>
      <c r="AG37" s="3"/>
      <c r="AH37" s="3">
        <v>10.5</v>
      </c>
      <c r="AI37" s="9"/>
      <c r="AJ37" s="9"/>
      <c r="AK37" s="3"/>
      <c r="AL37" s="38"/>
      <c r="AM37" s="27"/>
      <c r="AN37" s="40"/>
      <c r="AO37" s="38"/>
      <c r="AP37" s="35">
        <f t="shared" si="4"/>
        <v>431.79999999999995</v>
      </c>
      <c r="AQ37" s="102">
        <v>50</v>
      </c>
      <c r="AR37" s="99">
        <v>17.600000000000001</v>
      </c>
      <c r="AS37" s="102">
        <v>206.8</v>
      </c>
      <c r="AT37" s="11">
        <v>0</v>
      </c>
      <c r="AU37" s="11">
        <v>10</v>
      </c>
      <c r="AV37" s="11"/>
      <c r="AW37" s="11"/>
      <c r="AX37" s="11">
        <v>3</v>
      </c>
      <c r="AY37" s="98"/>
      <c r="AZ37" s="98">
        <v>10.199999999999999</v>
      </c>
      <c r="BA37" s="98">
        <v>19.5</v>
      </c>
      <c r="BB37" s="3"/>
      <c r="BC37" s="11">
        <v>0</v>
      </c>
      <c r="BD37" s="11">
        <v>81.2</v>
      </c>
      <c r="BE37" s="98">
        <v>8</v>
      </c>
      <c r="BF37" s="98"/>
      <c r="BG37" s="11"/>
      <c r="BH37" s="11"/>
      <c r="BI37" s="102"/>
      <c r="BJ37" s="102">
        <v>0</v>
      </c>
      <c r="BK37" s="11"/>
      <c r="BL37" s="102"/>
      <c r="BM37" s="98"/>
      <c r="BN37" s="98"/>
      <c r="BO37" s="11"/>
      <c r="BP37" s="22">
        <v>25.5</v>
      </c>
      <c r="BQ37" s="86"/>
      <c r="BR37" s="32"/>
      <c r="BS37" s="117">
        <v>230.7</v>
      </c>
      <c r="BT37" s="32">
        <v>111.75</v>
      </c>
      <c r="BU37" s="27">
        <f t="shared" si="5"/>
        <v>241.5</v>
      </c>
      <c r="BV37" s="100">
        <v>105.9</v>
      </c>
      <c r="BW37" s="100"/>
      <c r="BX37" s="102">
        <v>0</v>
      </c>
      <c r="BY37" s="102"/>
      <c r="BZ37" s="102"/>
      <c r="CA37" s="102">
        <v>62.6</v>
      </c>
      <c r="CB37" s="102">
        <v>73</v>
      </c>
      <c r="CC37" s="102"/>
      <c r="CD37" s="102"/>
      <c r="CE37" s="102"/>
    </row>
    <row r="38" spans="1:83" x14ac:dyDescent="0.25">
      <c r="A38" s="14">
        <v>33</v>
      </c>
      <c r="B38" s="31" t="s">
        <v>64</v>
      </c>
      <c r="C38" s="211">
        <f t="shared" si="1"/>
        <v>3038.4499999999994</v>
      </c>
      <c r="D38" s="3">
        <v>9.9</v>
      </c>
      <c r="E38" s="11">
        <v>3</v>
      </c>
      <c r="F38" s="11"/>
      <c r="G38" s="38"/>
      <c r="H38" s="49">
        <f t="shared" si="2"/>
        <v>12.9</v>
      </c>
      <c r="I38" s="20">
        <v>174.9</v>
      </c>
      <c r="J38" s="3">
        <v>69.099999999999994</v>
      </c>
      <c r="K38" s="11">
        <v>845.5</v>
      </c>
      <c r="L38" s="11">
        <v>454.9</v>
      </c>
      <c r="M38" s="9"/>
      <c r="N38" s="49">
        <f t="shared" si="3"/>
        <v>1544.4</v>
      </c>
      <c r="O38" s="32"/>
      <c r="P38" s="49"/>
      <c r="Q38" s="49">
        <f t="shared" ref="Q38:Q69" si="6">R38+S38+T38+U38+V38+W38+X38+Y38+Z38+AA38+AB38+AC38+AD38+AE38+AF38+AG38+AH38+AI38+AJ38+AK38+AL38</f>
        <v>319.2</v>
      </c>
      <c r="R38" s="20">
        <v>88.1</v>
      </c>
      <c r="S38" s="3">
        <v>43.6</v>
      </c>
      <c r="T38" s="3"/>
      <c r="U38" s="3"/>
      <c r="V38" s="11"/>
      <c r="W38" s="3">
        <v>8.4</v>
      </c>
      <c r="X38" s="3">
        <v>8</v>
      </c>
      <c r="Y38" s="3"/>
      <c r="Z38" s="11">
        <v>160.6</v>
      </c>
      <c r="AA38" s="3"/>
      <c r="AB38" s="3"/>
      <c r="AC38" s="3"/>
      <c r="AD38" s="3"/>
      <c r="AE38" s="3"/>
      <c r="AF38" s="3"/>
      <c r="AG38" s="3"/>
      <c r="AH38" s="3">
        <v>10.5</v>
      </c>
      <c r="AI38" s="9"/>
      <c r="AJ38" s="9"/>
      <c r="AK38" s="3"/>
      <c r="AL38" s="38"/>
      <c r="AM38" s="27"/>
      <c r="AN38" s="40"/>
      <c r="AO38" s="38"/>
      <c r="AP38" s="35">
        <f t="shared" si="4"/>
        <v>326.09999999999997</v>
      </c>
      <c r="AQ38" s="102">
        <v>50</v>
      </c>
      <c r="AR38" s="99">
        <v>17.600000000000001</v>
      </c>
      <c r="AS38" s="102">
        <v>73.5</v>
      </c>
      <c r="AT38" s="11">
        <v>0</v>
      </c>
      <c r="AU38" s="11">
        <v>10</v>
      </c>
      <c r="AV38" s="11"/>
      <c r="AW38" s="11"/>
      <c r="AX38" s="11">
        <v>3</v>
      </c>
      <c r="AY38" s="98"/>
      <c r="AZ38" s="98">
        <v>10.199999999999999</v>
      </c>
      <c r="BA38" s="98">
        <v>19.5</v>
      </c>
      <c r="BB38" s="3"/>
      <c r="BC38" s="11">
        <v>0</v>
      </c>
      <c r="BD38" s="11">
        <v>118.3</v>
      </c>
      <c r="BE38" s="98">
        <v>8</v>
      </c>
      <c r="BF38" s="98"/>
      <c r="BG38" s="11"/>
      <c r="BH38" s="11"/>
      <c r="BI38" s="102"/>
      <c r="BJ38" s="102">
        <v>0</v>
      </c>
      <c r="BK38" s="11"/>
      <c r="BL38" s="102"/>
      <c r="BM38" s="98"/>
      <c r="BN38" s="98"/>
      <c r="BO38" s="11"/>
      <c r="BP38" s="22">
        <v>16</v>
      </c>
      <c r="BQ38" s="86"/>
      <c r="BR38" s="32"/>
      <c r="BS38" s="117">
        <v>230.7</v>
      </c>
      <c r="BT38" s="32">
        <v>219.45</v>
      </c>
      <c r="BU38" s="27">
        <f t="shared" si="5"/>
        <v>385.7</v>
      </c>
      <c r="BV38" s="100">
        <v>150</v>
      </c>
      <c r="BW38" s="100"/>
      <c r="BX38" s="102">
        <v>0</v>
      </c>
      <c r="BY38" s="102"/>
      <c r="BZ38" s="102"/>
      <c r="CA38" s="102">
        <v>145.69999999999999</v>
      </c>
      <c r="CB38" s="102">
        <v>90</v>
      </c>
      <c r="CC38" s="102"/>
      <c r="CD38" s="102"/>
      <c r="CE38" s="102"/>
    </row>
    <row r="39" spans="1:83" x14ac:dyDescent="0.25">
      <c r="A39" s="14">
        <v>34</v>
      </c>
      <c r="B39" s="31" t="s">
        <v>65</v>
      </c>
      <c r="C39" s="211">
        <f t="shared" si="1"/>
        <v>5294.7500000000009</v>
      </c>
      <c r="D39" s="3">
        <v>0</v>
      </c>
      <c r="E39" s="11">
        <v>3</v>
      </c>
      <c r="F39" s="11"/>
      <c r="G39" s="38"/>
      <c r="H39" s="49">
        <f t="shared" si="2"/>
        <v>3</v>
      </c>
      <c r="I39" s="20">
        <v>133.5</v>
      </c>
      <c r="J39" s="3">
        <v>52.8</v>
      </c>
      <c r="K39" s="11">
        <v>2436.6</v>
      </c>
      <c r="L39" s="11">
        <v>531.9</v>
      </c>
      <c r="M39" s="9"/>
      <c r="N39" s="49">
        <f t="shared" si="3"/>
        <v>3154.8</v>
      </c>
      <c r="O39" s="32"/>
      <c r="P39" s="49"/>
      <c r="Q39" s="49">
        <f t="shared" si="6"/>
        <v>561.79999999999995</v>
      </c>
      <c r="R39" s="20">
        <v>149.9</v>
      </c>
      <c r="S39" s="3">
        <v>78.599999999999994</v>
      </c>
      <c r="T39" s="3"/>
      <c r="U39" s="3"/>
      <c r="V39" s="11"/>
      <c r="W39" s="3">
        <v>25.2</v>
      </c>
      <c r="X39" s="3">
        <v>4.7</v>
      </c>
      <c r="Y39" s="3"/>
      <c r="Z39" s="11">
        <v>292.89999999999998</v>
      </c>
      <c r="AA39" s="3"/>
      <c r="AB39" s="3"/>
      <c r="AC39" s="3"/>
      <c r="AD39" s="3"/>
      <c r="AE39" s="3"/>
      <c r="AF39" s="3"/>
      <c r="AG39" s="3"/>
      <c r="AH39" s="3">
        <v>10.5</v>
      </c>
      <c r="AI39" s="9"/>
      <c r="AJ39" s="9"/>
      <c r="AK39" s="3"/>
      <c r="AL39" s="38"/>
      <c r="AM39" s="27"/>
      <c r="AN39" s="40"/>
      <c r="AO39" s="38"/>
      <c r="AP39" s="35">
        <f t="shared" si="4"/>
        <v>600.5</v>
      </c>
      <c r="AQ39" s="102">
        <v>50</v>
      </c>
      <c r="AR39" s="99">
        <v>17.600000000000001</v>
      </c>
      <c r="AS39" s="102">
        <v>151.9</v>
      </c>
      <c r="AT39" s="11">
        <v>0</v>
      </c>
      <c r="AU39" s="11">
        <v>10</v>
      </c>
      <c r="AV39" s="11"/>
      <c r="AW39" s="11"/>
      <c r="AX39" s="11">
        <v>3</v>
      </c>
      <c r="AY39" s="98"/>
      <c r="AZ39" s="98">
        <v>10.199999999999999</v>
      </c>
      <c r="BA39" s="98">
        <v>19.5</v>
      </c>
      <c r="BB39" s="3"/>
      <c r="BC39" s="11">
        <v>108</v>
      </c>
      <c r="BD39" s="11">
        <v>222.3</v>
      </c>
      <c r="BE39" s="98">
        <v>8</v>
      </c>
      <c r="BF39" s="98"/>
      <c r="BG39" s="11"/>
      <c r="BH39" s="11"/>
      <c r="BI39" s="102"/>
      <c r="BJ39" s="102">
        <v>0</v>
      </c>
      <c r="BK39" s="11"/>
      <c r="BL39" s="102"/>
      <c r="BM39" s="98"/>
      <c r="BN39" s="98"/>
      <c r="BO39" s="11"/>
      <c r="BP39" s="22">
        <v>0</v>
      </c>
      <c r="BQ39" s="86"/>
      <c r="BR39" s="32"/>
      <c r="BS39" s="117"/>
      <c r="BT39" s="32">
        <v>385.05</v>
      </c>
      <c r="BU39" s="27">
        <f t="shared" si="5"/>
        <v>589.6</v>
      </c>
      <c r="BV39" s="100">
        <v>273.5</v>
      </c>
      <c r="BW39" s="100"/>
      <c r="BX39" s="102">
        <v>0</v>
      </c>
      <c r="BY39" s="102"/>
      <c r="BZ39" s="102"/>
      <c r="CA39" s="102">
        <v>156.30000000000001</v>
      </c>
      <c r="CB39" s="102">
        <v>159.80000000000001</v>
      </c>
      <c r="CC39" s="102"/>
      <c r="CD39" s="102"/>
      <c r="CE39" s="102"/>
    </row>
    <row r="40" spans="1:83" x14ac:dyDescent="0.25">
      <c r="A40" s="14">
        <v>35</v>
      </c>
      <c r="B40" s="31" t="s">
        <v>66</v>
      </c>
      <c r="C40" s="211">
        <f t="shared" si="1"/>
        <v>3218.5499999999997</v>
      </c>
      <c r="D40" s="3">
        <v>16</v>
      </c>
      <c r="E40" s="11">
        <v>3</v>
      </c>
      <c r="F40" s="11"/>
      <c r="G40" s="38"/>
      <c r="H40" s="49">
        <f t="shared" si="2"/>
        <v>19</v>
      </c>
      <c r="I40" s="20">
        <v>125.2</v>
      </c>
      <c r="J40" s="3">
        <v>0</v>
      </c>
      <c r="K40" s="11">
        <v>916.3</v>
      </c>
      <c r="L40" s="11">
        <v>479.1</v>
      </c>
      <c r="M40" s="9"/>
      <c r="N40" s="49">
        <f t="shared" si="3"/>
        <v>1520.6</v>
      </c>
      <c r="O40" s="32"/>
      <c r="P40" s="49"/>
      <c r="Q40" s="49">
        <f t="shared" si="6"/>
        <v>383.3</v>
      </c>
      <c r="R40" s="20">
        <v>93.2</v>
      </c>
      <c r="S40" s="3">
        <v>45.3</v>
      </c>
      <c r="T40" s="3"/>
      <c r="U40" s="3"/>
      <c r="V40" s="11"/>
      <c r="W40" s="3">
        <v>7.2</v>
      </c>
      <c r="X40" s="3">
        <v>11.3</v>
      </c>
      <c r="Y40" s="3">
        <v>22.5</v>
      </c>
      <c r="Z40" s="11">
        <v>182.8</v>
      </c>
      <c r="AA40" s="3">
        <v>10.5</v>
      </c>
      <c r="AB40" s="3"/>
      <c r="AC40" s="3"/>
      <c r="AD40" s="3"/>
      <c r="AE40" s="3"/>
      <c r="AF40" s="3"/>
      <c r="AG40" s="3"/>
      <c r="AH40" s="3">
        <v>10.5</v>
      </c>
      <c r="AI40" s="9"/>
      <c r="AJ40" s="9"/>
      <c r="AK40" s="3"/>
      <c r="AL40" s="38"/>
      <c r="AM40" s="27"/>
      <c r="AN40" s="40"/>
      <c r="AO40" s="38"/>
      <c r="AP40" s="35">
        <f t="shared" si="4"/>
        <v>443.4</v>
      </c>
      <c r="AQ40" s="102">
        <v>50</v>
      </c>
      <c r="AR40" s="99">
        <v>17.600000000000001</v>
      </c>
      <c r="AS40" s="102">
        <v>135.4</v>
      </c>
      <c r="AT40" s="11">
        <v>0</v>
      </c>
      <c r="AU40" s="11">
        <v>10</v>
      </c>
      <c r="AV40" s="11"/>
      <c r="AW40" s="11"/>
      <c r="AX40" s="11">
        <v>3</v>
      </c>
      <c r="AY40" s="98"/>
      <c r="AZ40" s="98">
        <v>10.199999999999999</v>
      </c>
      <c r="BA40" s="98">
        <v>19.5</v>
      </c>
      <c r="BB40" s="3"/>
      <c r="BC40" s="11">
        <v>0</v>
      </c>
      <c r="BD40" s="11">
        <v>135.69999999999999</v>
      </c>
      <c r="BE40" s="98">
        <v>8</v>
      </c>
      <c r="BF40" s="98"/>
      <c r="BG40" s="11"/>
      <c r="BH40" s="11"/>
      <c r="BI40" s="102"/>
      <c r="BJ40" s="102">
        <v>0</v>
      </c>
      <c r="BK40" s="11"/>
      <c r="BL40" s="102"/>
      <c r="BM40" s="98"/>
      <c r="BN40" s="98"/>
      <c r="BO40" s="11"/>
      <c r="BP40" s="22">
        <v>54</v>
      </c>
      <c r="BQ40" s="86"/>
      <c r="BR40" s="32"/>
      <c r="BS40" s="117">
        <v>230.7</v>
      </c>
      <c r="BT40" s="32">
        <v>244.95</v>
      </c>
      <c r="BU40" s="27">
        <f t="shared" si="5"/>
        <v>376.6</v>
      </c>
      <c r="BV40" s="100">
        <v>170.6</v>
      </c>
      <c r="BW40" s="100"/>
      <c r="BX40" s="102">
        <v>0</v>
      </c>
      <c r="BY40" s="102"/>
      <c r="BZ40" s="102"/>
      <c r="CA40" s="102">
        <v>105.6</v>
      </c>
      <c r="CB40" s="102">
        <v>100.4</v>
      </c>
      <c r="CC40" s="102"/>
      <c r="CD40" s="102"/>
      <c r="CE40" s="102"/>
    </row>
    <row r="41" spans="1:83" x14ac:dyDescent="0.25">
      <c r="A41" s="14">
        <v>36</v>
      </c>
      <c r="B41" s="31" t="s">
        <v>67</v>
      </c>
      <c r="C41" s="211">
        <f t="shared" si="1"/>
        <v>2341.7000000000003</v>
      </c>
      <c r="D41" s="3">
        <v>4</v>
      </c>
      <c r="E41" s="11">
        <v>3</v>
      </c>
      <c r="F41" s="11"/>
      <c r="G41" s="38"/>
      <c r="H41" s="49">
        <f t="shared" si="2"/>
        <v>7</v>
      </c>
      <c r="I41" s="20">
        <v>78.2</v>
      </c>
      <c r="J41" s="3">
        <v>30.9</v>
      </c>
      <c r="K41" s="11">
        <v>583</v>
      </c>
      <c r="L41" s="11">
        <v>323.60000000000002</v>
      </c>
      <c r="M41" s="9"/>
      <c r="N41" s="49">
        <f t="shared" si="3"/>
        <v>1015.7</v>
      </c>
      <c r="O41" s="32"/>
      <c r="P41" s="49"/>
      <c r="Q41" s="49">
        <f t="shared" si="6"/>
        <v>261.8</v>
      </c>
      <c r="R41" s="20">
        <v>64.7</v>
      </c>
      <c r="S41" s="3">
        <v>41</v>
      </c>
      <c r="T41" s="3"/>
      <c r="U41" s="3"/>
      <c r="V41" s="11"/>
      <c r="W41" s="3">
        <v>16.8</v>
      </c>
      <c r="X41" s="3">
        <v>4</v>
      </c>
      <c r="Y41" s="3"/>
      <c r="Z41" s="11">
        <v>122.80000000000001</v>
      </c>
      <c r="AA41" s="3"/>
      <c r="AB41" s="3"/>
      <c r="AC41" s="3"/>
      <c r="AD41" s="3"/>
      <c r="AE41" s="3"/>
      <c r="AF41" s="3"/>
      <c r="AG41" s="3"/>
      <c r="AH41" s="3">
        <v>12.5</v>
      </c>
      <c r="AI41" s="9"/>
      <c r="AJ41" s="9"/>
      <c r="AK41" s="3"/>
      <c r="AL41" s="38"/>
      <c r="AM41" s="27"/>
      <c r="AN41" s="40"/>
      <c r="AO41" s="38"/>
      <c r="AP41" s="35">
        <f t="shared" si="4"/>
        <v>387.70000000000005</v>
      </c>
      <c r="AQ41" s="102">
        <v>50</v>
      </c>
      <c r="AR41" s="99">
        <v>17.600000000000001</v>
      </c>
      <c r="AS41" s="102">
        <v>145.80000000000001</v>
      </c>
      <c r="AT41" s="11">
        <v>17</v>
      </c>
      <c r="AU41" s="11">
        <v>10</v>
      </c>
      <c r="AV41" s="11"/>
      <c r="AW41" s="11"/>
      <c r="AX41" s="11">
        <v>3</v>
      </c>
      <c r="AY41" s="98"/>
      <c r="AZ41" s="98">
        <v>10.199999999999999</v>
      </c>
      <c r="BA41" s="98">
        <v>19.5</v>
      </c>
      <c r="BB41" s="3"/>
      <c r="BC41" s="11"/>
      <c r="BD41" s="11">
        <v>88.6</v>
      </c>
      <c r="BE41" s="98">
        <v>8</v>
      </c>
      <c r="BF41" s="98"/>
      <c r="BG41" s="11"/>
      <c r="BH41" s="11"/>
      <c r="BI41" s="102"/>
      <c r="BJ41" s="102">
        <v>0</v>
      </c>
      <c r="BK41" s="11"/>
      <c r="BL41" s="102"/>
      <c r="BM41" s="98"/>
      <c r="BN41" s="98"/>
      <c r="BO41" s="11"/>
      <c r="BP41" s="22">
        <v>18</v>
      </c>
      <c r="BQ41" s="86"/>
      <c r="BR41" s="32"/>
      <c r="BS41" s="117">
        <v>230.7</v>
      </c>
      <c r="BT41" s="32">
        <v>135.9</v>
      </c>
      <c r="BU41" s="27">
        <f t="shared" si="5"/>
        <v>302.89999999999998</v>
      </c>
      <c r="BV41" s="100">
        <v>114.7</v>
      </c>
      <c r="BW41" s="100"/>
      <c r="BX41" s="102">
        <v>0</v>
      </c>
      <c r="BY41" s="102"/>
      <c r="BZ41" s="102"/>
      <c r="CA41" s="102">
        <v>102.6</v>
      </c>
      <c r="CB41" s="102">
        <v>85.6</v>
      </c>
      <c r="CC41" s="102"/>
      <c r="CD41" s="102"/>
      <c r="CE41" s="102"/>
    </row>
    <row r="42" spans="1:83" x14ac:dyDescent="0.25">
      <c r="A42" s="14">
        <v>37</v>
      </c>
      <c r="B42" s="31" t="s">
        <v>68</v>
      </c>
      <c r="C42" s="211">
        <f t="shared" si="1"/>
        <v>4049.5999999999995</v>
      </c>
      <c r="D42" s="3">
        <v>9.9</v>
      </c>
      <c r="E42" s="11">
        <v>3</v>
      </c>
      <c r="F42" s="11"/>
      <c r="G42" s="38"/>
      <c r="H42" s="49">
        <f t="shared" si="2"/>
        <v>12.9</v>
      </c>
      <c r="I42" s="20">
        <v>133.5</v>
      </c>
      <c r="J42" s="3">
        <v>52.8</v>
      </c>
      <c r="K42" s="11">
        <v>1591.2</v>
      </c>
      <c r="L42" s="11">
        <v>578.70000000000005</v>
      </c>
      <c r="M42" s="9"/>
      <c r="N42" s="49">
        <f t="shared" si="3"/>
        <v>2356.1999999999998</v>
      </c>
      <c r="O42" s="32"/>
      <c r="P42" s="49"/>
      <c r="Q42" s="49">
        <f t="shared" si="6"/>
        <v>475.70000000000005</v>
      </c>
      <c r="R42" s="20">
        <v>89.2</v>
      </c>
      <c r="S42" s="3">
        <v>77.400000000000006</v>
      </c>
      <c r="T42" s="3"/>
      <c r="U42" s="3"/>
      <c r="V42" s="11"/>
      <c r="W42" s="3">
        <v>21</v>
      </c>
      <c r="X42" s="3">
        <v>8</v>
      </c>
      <c r="Y42" s="3"/>
      <c r="Z42" s="11">
        <v>192.1</v>
      </c>
      <c r="AA42" s="3">
        <v>30</v>
      </c>
      <c r="AB42" s="3"/>
      <c r="AC42" s="3">
        <v>30</v>
      </c>
      <c r="AD42" s="3"/>
      <c r="AE42" s="3"/>
      <c r="AF42" s="3"/>
      <c r="AG42" s="3"/>
      <c r="AH42" s="3">
        <v>28</v>
      </c>
      <c r="AI42" s="9"/>
      <c r="AJ42" s="9"/>
      <c r="AK42" s="3"/>
      <c r="AL42" s="38"/>
      <c r="AM42" s="27"/>
      <c r="AN42" s="40"/>
      <c r="AO42" s="38"/>
      <c r="AP42" s="35">
        <f t="shared" si="4"/>
        <v>506</v>
      </c>
      <c r="AQ42" s="102">
        <v>50</v>
      </c>
      <c r="AR42" s="99">
        <v>17.600000000000001</v>
      </c>
      <c r="AS42" s="102">
        <v>172.3</v>
      </c>
      <c r="AT42" s="11">
        <v>18.3</v>
      </c>
      <c r="AU42" s="11">
        <v>10</v>
      </c>
      <c r="AV42" s="11"/>
      <c r="AW42" s="11"/>
      <c r="AX42" s="11">
        <v>3</v>
      </c>
      <c r="AY42" s="98"/>
      <c r="AZ42" s="98">
        <v>10.199999999999999</v>
      </c>
      <c r="BA42" s="98">
        <v>19.5</v>
      </c>
      <c r="BB42" s="3"/>
      <c r="BC42" s="11">
        <v>0</v>
      </c>
      <c r="BD42" s="11">
        <v>143.1</v>
      </c>
      <c r="BE42" s="98">
        <v>8</v>
      </c>
      <c r="BF42" s="98"/>
      <c r="BG42" s="11"/>
      <c r="BH42" s="11"/>
      <c r="BI42" s="102"/>
      <c r="BJ42" s="102">
        <v>0</v>
      </c>
      <c r="BK42" s="11"/>
      <c r="BL42" s="102"/>
      <c r="BM42" s="98"/>
      <c r="BN42" s="98"/>
      <c r="BO42" s="11"/>
      <c r="BP42" s="22">
        <v>54</v>
      </c>
      <c r="BQ42" s="86"/>
      <c r="BR42" s="32"/>
      <c r="BS42" s="117"/>
      <c r="BT42" s="32">
        <v>281.10000000000002</v>
      </c>
      <c r="BU42" s="27">
        <f t="shared" si="5"/>
        <v>417.7</v>
      </c>
      <c r="BV42" s="100">
        <v>179.4</v>
      </c>
      <c r="BW42" s="100"/>
      <c r="BX42" s="102">
        <v>0</v>
      </c>
      <c r="BY42" s="102"/>
      <c r="BZ42" s="102"/>
      <c r="CA42" s="102">
        <v>112.5</v>
      </c>
      <c r="CB42" s="102">
        <v>125.8</v>
      </c>
      <c r="CC42" s="102"/>
      <c r="CD42" s="102"/>
      <c r="CE42" s="102"/>
    </row>
    <row r="43" spans="1:83" x14ac:dyDescent="0.25">
      <c r="A43" s="14">
        <v>38</v>
      </c>
      <c r="B43" s="31" t="s">
        <v>69</v>
      </c>
      <c r="C43" s="211">
        <f t="shared" si="1"/>
        <v>4611.7000000000007</v>
      </c>
      <c r="D43" s="3">
        <v>10.8</v>
      </c>
      <c r="E43" s="11">
        <v>3</v>
      </c>
      <c r="F43" s="11"/>
      <c r="G43" s="38"/>
      <c r="H43" s="49">
        <f t="shared" si="2"/>
        <v>13.8</v>
      </c>
      <c r="I43" s="20">
        <v>87.4</v>
      </c>
      <c r="J43" s="3">
        <v>34.6</v>
      </c>
      <c r="K43" s="11">
        <v>2017.2</v>
      </c>
      <c r="L43" s="11">
        <v>455.5</v>
      </c>
      <c r="M43" s="9"/>
      <c r="N43" s="49">
        <f t="shared" si="3"/>
        <v>2594.6999999999998</v>
      </c>
      <c r="O43" s="32"/>
      <c r="P43" s="49"/>
      <c r="Q43" s="49">
        <f t="shared" si="6"/>
        <v>454.1</v>
      </c>
      <c r="R43" s="20">
        <v>94.3</v>
      </c>
      <c r="S43" s="3">
        <v>64</v>
      </c>
      <c r="T43" s="3"/>
      <c r="U43" s="3"/>
      <c r="V43" s="11"/>
      <c r="W43" s="3">
        <v>21</v>
      </c>
      <c r="X43" s="3">
        <v>6</v>
      </c>
      <c r="Y43" s="3"/>
      <c r="Z43" s="11">
        <v>252</v>
      </c>
      <c r="AA43" s="3">
        <v>6.3</v>
      </c>
      <c r="AB43" s="3"/>
      <c r="AC43" s="3"/>
      <c r="AD43" s="3"/>
      <c r="AE43" s="3"/>
      <c r="AF43" s="3"/>
      <c r="AG43" s="3"/>
      <c r="AH43" s="3">
        <v>10.5</v>
      </c>
      <c r="AI43" s="9"/>
      <c r="AJ43" s="9"/>
      <c r="AK43" s="3"/>
      <c r="AL43" s="38"/>
      <c r="AM43" s="27"/>
      <c r="AN43" s="40"/>
      <c r="AO43" s="38"/>
      <c r="AP43" s="35">
        <f t="shared" si="4"/>
        <v>676.3</v>
      </c>
      <c r="AQ43" s="102">
        <v>50</v>
      </c>
      <c r="AR43" s="99">
        <v>17.600000000000001</v>
      </c>
      <c r="AS43" s="102">
        <v>229.9</v>
      </c>
      <c r="AT43" s="11">
        <v>0</v>
      </c>
      <c r="AU43" s="11">
        <v>10</v>
      </c>
      <c r="AV43" s="11"/>
      <c r="AW43" s="11"/>
      <c r="AX43" s="11">
        <v>3</v>
      </c>
      <c r="AY43" s="98"/>
      <c r="AZ43" s="98">
        <v>10.199999999999999</v>
      </c>
      <c r="BA43" s="98">
        <v>19.5</v>
      </c>
      <c r="BB43" s="3"/>
      <c r="BC43" s="11">
        <v>0</v>
      </c>
      <c r="BD43" s="11">
        <v>190.1</v>
      </c>
      <c r="BE43" s="98">
        <v>8</v>
      </c>
      <c r="BF43" s="98"/>
      <c r="BG43" s="11"/>
      <c r="BH43" s="11"/>
      <c r="BI43" s="102"/>
      <c r="BJ43" s="102">
        <v>0</v>
      </c>
      <c r="BK43" s="11">
        <v>113</v>
      </c>
      <c r="BL43" s="102"/>
      <c r="BM43" s="98"/>
      <c r="BN43" s="98"/>
      <c r="BO43" s="11"/>
      <c r="BP43" s="22">
        <v>25</v>
      </c>
      <c r="BQ43" s="86"/>
      <c r="BR43" s="32"/>
      <c r="BS43" s="117"/>
      <c r="BT43" s="32">
        <v>342.6</v>
      </c>
      <c r="BU43" s="27">
        <f t="shared" si="5"/>
        <v>530.20000000000005</v>
      </c>
      <c r="BV43" s="100">
        <v>235.3</v>
      </c>
      <c r="BW43" s="100"/>
      <c r="BX43" s="102">
        <v>0</v>
      </c>
      <c r="BY43" s="102"/>
      <c r="BZ43" s="102"/>
      <c r="CA43" s="102">
        <v>157.30000000000001</v>
      </c>
      <c r="CB43" s="102">
        <v>137.6</v>
      </c>
      <c r="CC43" s="102"/>
      <c r="CD43" s="102"/>
      <c r="CE43" s="102"/>
    </row>
    <row r="44" spans="1:83" x14ac:dyDescent="0.25">
      <c r="A44" s="14">
        <v>39</v>
      </c>
      <c r="B44" s="31" t="s">
        <v>70</v>
      </c>
      <c r="C44" s="211">
        <f t="shared" si="1"/>
        <v>5571.9000000000005</v>
      </c>
      <c r="D44" s="3">
        <v>9.9</v>
      </c>
      <c r="E44" s="11">
        <v>3</v>
      </c>
      <c r="F44" s="11"/>
      <c r="G44" s="38"/>
      <c r="H44" s="49">
        <f t="shared" si="2"/>
        <v>12.9</v>
      </c>
      <c r="I44" s="20">
        <v>257.7</v>
      </c>
      <c r="J44" s="3">
        <v>101.9</v>
      </c>
      <c r="K44" s="11">
        <v>1875</v>
      </c>
      <c r="L44" s="11">
        <v>578.70000000000005</v>
      </c>
      <c r="M44" s="9"/>
      <c r="N44" s="49">
        <f t="shared" si="3"/>
        <v>2813.3</v>
      </c>
      <c r="O44" s="32"/>
      <c r="P44" s="49"/>
      <c r="Q44" s="49">
        <f t="shared" si="6"/>
        <v>760.1</v>
      </c>
      <c r="R44" s="20">
        <v>155.6</v>
      </c>
      <c r="S44" s="3">
        <v>99.1</v>
      </c>
      <c r="T44" s="3"/>
      <c r="U44" s="3"/>
      <c r="V44" s="11"/>
      <c r="W44" s="3">
        <v>21</v>
      </c>
      <c r="X44" s="3">
        <v>8</v>
      </c>
      <c r="Y44" s="3">
        <v>18.5</v>
      </c>
      <c r="Z44" s="11">
        <v>352.8</v>
      </c>
      <c r="AA44" s="3">
        <v>94.6</v>
      </c>
      <c r="AB44" s="3"/>
      <c r="AC44" s="3"/>
      <c r="AD44" s="3"/>
      <c r="AE44" s="3"/>
      <c r="AF44" s="3"/>
      <c r="AG44" s="3"/>
      <c r="AH44" s="3">
        <v>10.5</v>
      </c>
      <c r="AI44" s="9"/>
      <c r="AJ44" s="9"/>
      <c r="AK44" s="3"/>
      <c r="AL44" s="38"/>
      <c r="AM44" s="27"/>
      <c r="AN44" s="40"/>
      <c r="AO44" s="38"/>
      <c r="AP44" s="35">
        <f t="shared" si="4"/>
        <v>594.79999999999995</v>
      </c>
      <c r="AQ44" s="102">
        <v>50</v>
      </c>
      <c r="AR44" s="99">
        <v>17.600000000000001</v>
      </c>
      <c r="AS44" s="102">
        <v>189.8</v>
      </c>
      <c r="AT44" s="11">
        <v>0</v>
      </c>
      <c r="AU44" s="11">
        <v>10</v>
      </c>
      <c r="AV44" s="11"/>
      <c r="AW44" s="11"/>
      <c r="AX44" s="11">
        <v>3</v>
      </c>
      <c r="AY44" s="98"/>
      <c r="AZ44" s="98">
        <v>10.199999999999999</v>
      </c>
      <c r="BA44" s="98">
        <v>19.5</v>
      </c>
      <c r="BB44" s="3"/>
      <c r="BC44" s="11"/>
      <c r="BD44" s="11">
        <v>269.39999999999998</v>
      </c>
      <c r="BE44" s="98">
        <v>8</v>
      </c>
      <c r="BF44" s="98"/>
      <c r="BG44" s="11"/>
      <c r="BH44" s="11"/>
      <c r="BI44" s="102"/>
      <c r="BJ44" s="102">
        <v>0</v>
      </c>
      <c r="BK44" s="11"/>
      <c r="BL44" s="102"/>
      <c r="BM44" s="98"/>
      <c r="BN44" s="98"/>
      <c r="BO44" s="11"/>
      <c r="BP44" s="22">
        <v>17.3</v>
      </c>
      <c r="BQ44" s="86"/>
      <c r="BR44" s="32"/>
      <c r="BS44" s="117"/>
      <c r="BT44" s="32">
        <v>475.8</v>
      </c>
      <c r="BU44" s="27">
        <f t="shared" si="5"/>
        <v>915</v>
      </c>
      <c r="BV44" s="100">
        <v>329.4</v>
      </c>
      <c r="BW44" s="100"/>
      <c r="BX44" s="102">
        <v>0</v>
      </c>
      <c r="BY44" s="102"/>
      <c r="BZ44" s="102"/>
      <c r="CA44" s="102">
        <v>406</v>
      </c>
      <c r="CB44" s="102">
        <v>179.6</v>
      </c>
      <c r="CC44" s="102"/>
      <c r="CD44" s="102"/>
      <c r="CE44" s="102"/>
    </row>
    <row r="45" spans="1:83" x14ac:dyDescent="0.25">
      <c r="A45" s="14">
        <v>40</v>
      </c>
      <c r="B45" s="31" t="s">
        <v>71</v>
      </c>
      <c r="C45" s="211">
        <f t="shared" si="1"/>
        <v>2923.1</v>
      </c>
      <c r="D45" s="3">
        <v>4.0999999999999996</v>
      </c>
      <c r="E45" s="11">
        <v>3</v>
      </c>
      <c r="F45" s="11"/>
      <c r="G45" s="38"/>
      <c r="H45" s="49">
        <f t="shared" si="2"/>
        <v>7.1</v>
      </c>
      <c r="I45" s="20">
        <v>117.8</v>
      </c>
      <c r="J45" s="3">
        <v>46.6</v>
      </c>
      <c r="K45" s="11">
        <v>857</v>
      </c>
      <c r="L45" s="11">
        <v>302.89999999999998</v>
      </c>
      <c r="M45" s="9"/>
      <c r="N45" s="49">
        <f t="shared" si="3"/>
        <v>1324.3</v>
      </c>
      <c r="O45" s="32"/>
      <c r="P45" s="49"/>
      <c r="Q45" s="49">
        <f t="shared" si="6"/>
        <v>354.2</v>
      </c>
      <c r="R45" s="20">
        <v>87.3</v>
      </c>
      <c r="S45" s="3">
        <v>77.2</v>
      </c>
      <c r="T45" s="3"/>
      <c r="U45" s="3"/>
      <c r="V45" s="11"/>
      <c r="W45" s="3">
        <v>10.199999999999999</v>
      </c>
      <c r="X45" s="3">
        <v>5.2</v>
      </c>
      <c r="Y45" s="3"/>
      <c r="Z45" s="11">
        <v>163.80000000000001</v>
      </c>
      <c r="AA45" s="3"/>
      <c r="AB45" s="3"/>
      <c r="AC45" s="3"/>
      <c r="AD45" s="3"/>
      <c r="AE45" s="3"/>
      <c r="AF45" s="3"/>
      <c r="AG45" s="3"/>
      <c r="AH45" s="3">
        <v>10.5</v>
      </c>
      <c r="AI45" s="9"/>
      <c r="AJ45" s="9"/>
      <c r="AK45" s="3"/>
      <c r="AL45" s="38"/>
      <c r="AM45" s="27"/>
      <c r="AN45" s="40"/>
      <c r="AO45" s="38"/>
      <c r="AP45" s="35">
        <f t="shared" si="4"/>
        <v>392.4</v>
      </c>
      <c r="AQ45" s="102">
        <v>50</v>
      </c>
      <c r="AR45" s="99">
        <v>17.600000000000001</v>
      </c>
      <c r="AS45" s="102">
        <v>99.3</v>
      </c>
      <c r="AT45" s="11">
        <v>0</v>
      </c>
      <c r="AU45" s="11">
        <v>10</v>
      </c>
      <c r="AV45" s="11"/>
      <c r="AW45" s="11"/>
      <c r="AX45" s="11">
        <v>3</v>
      </c>
      <c r="AY45" s="98"/>
      <c r="AZ45" s="98">
        <v>10.199999999999999</v>
      </c>
      <c r="BA45" s="98">
        <v>19.5</v>
      </c>
      <c r="BB45" s="3"/>
      <c r="BC45" s="11"/>
      <c r="BD45" s="11">
        <v>120.80000000000001</v>
      </c>
      <c r="BE45" s="98">
        <v>8</v>
      </c>
      <c r="BF45" s="98"/>
      <c r="BG45" s="11"/>
      <c r="BH45" s="11"/>
      <c r="BI45" s="102"/>
      <c r="BJ45" s="102">
        <v>0</v>
      </c>
      <c r="BK45" s="11"/>
      <c r="BL45" s="102"/>
      <c r="BM45" s="98"/>
      <c r="BN45" s="98"/>
      <c r="BO45" s="11"/>
      <c r="BP45" s="22">
        <v>54</v>
      </c>
      <c r="BQ45" s="86"/>
      <c r="BR45" s="32"/>
      <c r="BS45" s="117">
        <v>230.7</v>
      </c>
      <c r="BT45" s="32">
        <v>222</v>
      </c>
      <c r="BU45" s="27">
        <f t="shared" si="5"/>
        <v>392.40000000000003</v>
      </c>
      <c r="BV45" s="100">
        <v>152.9</v>
      </c>
      <c r="BW45" s="100"/>
      <c r="BX45" s="102">
        <v>0</v>
      </c>
      <c r="BY45" s="102"/>
      <c r="BZ45" s="102"/>
      <c r="CA45" s="102">
        <v>130.80000000000001</v>
      </c>
      <c r="CB45" s="102">
        <v>108.7</v>
      </c>
      <c r="CC45" s="102"/>
      <c r="CD45" s="102"/>
      <c r="CE45" s="102"/>
    </row>
    <row r="46" spans="1:83" x14ac:dyDescent="0.25">
      <c r="A46" s="14">
        <v>41</v>
      </c>
      <c r="B46" s="31" t="s">
        <v>72</v>
      </c>
      <c r="C46" s="211">
        <f t="shared" si="1"/>
        <v>1209.9500000000003</v>
      </c>
      <c r="D46" s="3">
        <v>0</v>
      </c>
      <c r="E46" s="11">
        <v>3</v>
      </c>
      <c r="F46" s="11"/>
      <c r="G46" s="38"/>
      <c r="H46" s="49">
        <f t="shared" si="2"/>
        <v>3</v>
      </c>
      <c r="I46" s="20">
        <v>69</v>
      </c>
      <c r="J46" s="3">
        <v>0</v>
      </c>
      <c r="K46" s="11">
        <v>166.6</v>
      </c>
      <c r="L46" s="11">
        <v>178.6</v>
      </c>
      <c r="M46" s="9"/>
      <c r="N46" s="49">
        <f t="shared" si="3"/>
        <v>414.2</v>
      </c>
      <c r="O46" s="32"/>
      <c r="P46" s="49"/>
      <c r="Q46" s="49">
        <f t="shared" si="6"/>
        <v>144.4</v>
      </c>
      <c r="R46" s="20">
        <v>27.1</v>
      </c>
      <c r="S46" s="3">
        <v>10</v>
      </c>
      <c r="T46" s="3"/>
      <c r="U46" s="3"/>
      <c r="V46" s="11"/>
      <c r="W46" s="3">
        <v>4.8</v>
      </c>
      <c r="X46" s="3"/>
      <c r="Y46" s="3">
        <v>18.5</v>
      </c>
      <c r="Z46" s="11">
        <v>63</v>
      </c>
      <c r="AA46" s="3">
        <v>10.5</v>
      </c>
      <c r="AB46" s="3"/>
      <c r="AC46" s="3"/>
      <c r="AD46" s="3"/>
      <c r="AE46" s="3"/>
      <c r="AF46" s="3"/>
      <c r="AG46" s="3"/>
      <c r="AH46" s="3">
        <v>10.5</v>
      </c>
      <c r="AI46" s="9"/>
      <c r="AJ46" s="9"/>
      <c r="AK46" s="3"/>
      <c r="AL46" s="38"/>
      <c r="AM46" s="27"/>
      <c r="AN46" s="40"/>
      <c r="AO46" s="38"/>
      <c r="AP46" s="35">
        <f t="shared" si="4"/>
        <v>225</v>
      </c>
      <c r="AQ46" s="102">
        <v>50</v>
      </c>
      <c r="AR46" s="99">
        <v>17.600000000000001</v>
      </c>
      <c r="AS46" s="102">
        <v>48.7</v>
      </c>
      <c r="AT46" s="11">
        <v>0</v>
      </c>
      <c r="AU46" s="11">
        <v>10</v>
      </c>
      <c r="AV46" s="11"/>
      <c r="AW46" s="11"/>
      <c r="AX46" s="11">
        <v>3</v>
      </c>
      <c r="AY46" s="98"/>
      <c r="AZ46" s="98">
        <v>10.199999999999999</v>
      </c>
      <c r="BA46" s="98">
        <v>19.5</v>
      </c>
      <c r="BB46" s="3"/>
      <c r="BC46" s="11">
        <v>0</v>
      </c>
      <c r="BD46" s="11">
        <v>41.5</v>
      </c>
      <c r="BE46" s="98">
        <v>8</v>
      </c>
      <c r="BF46" s="98"/>
      <c r="BG46" s="11"/>
      <c r="BH46" s="11"/>
      <c r="BI46" s="102"/>
      <c r="BJ46" s="102">
        <v>0</v>
      </c>
      <c r="BK46" s="11"/>
      <c r="BL46" s="102"/>
      <c r="BM46" s="98"/>
      <c r="BN46" s="98"/>
      <c r="BO46" s="11"/>
      <c r="BP46" s="22">
        <v>16.5</v>
      </c>
      <c r="BQ46" s="86"/>
      <c r="BR46" s="32"/>
      <c r="BS46" s="117">
        <v>230.7</v>
      </c>
      <c r="BT46" s="32">
        <v>66.75</v>
      </c>
      <c r="BU46" s="27">
        <f t="shared" si="5"/>
        <v>125.89999999999999</v>
      </c>
      <c r="BV46" s="100">
        <v>58.8</v>
      </c>
      <c r="BW46" s="100"/>
      <c r="BX46" s="102">
        <v>0</v>
      </c>
      <c r="BY46" s="102"/>
      <c r="BZ46" s="102"/>
      <c r="CA46" s="102">
        <v>23.4</v>
      </c>
      <c r="CB46" s="102">
        <v>43.7</v>
      </c>
      <c r="CC46" s="102"/>
      <c r="CD46" s="102"/>
      <c r="CE46" s="102"/>
    </row>
    <row r="47" spans="1:83" ht="14.25" customHeight="1" x14ac:dyDescent="0.25">
      <c r="A47" s="14">
        <v>42</v>
      </c>
      <c r="B47" s="31" t="s">
        <v>73</v>
      </c>
      <c r="C47" s="211">
        <f t="shared" si="1"/>
        <v>5113.3999999999987</v>
      </c>
      <c r="D47" s="3">
        <v>12.2</v>
      </c>
      <c r="E47" s="11">
        <v>3</v>
      </c>
      <c r="F47" s="11"/>
      <c r="G47" s="38"/>
      <c r="H47" s="49">
        <f t="shared" si="2"/>
        <v>15.2</v>
      </c>
      <c r="I47" s="20">
        <v>124.2</v>
      </c>
      <c r="J47" s="3">
        <v>49.1</v>
      </c>
      <c r="K47" s="11">
        <v>1418.9</v>
      </c>
      <c r="L47" s="11">
        <v>704.5</v>
      </c>
      <c r="M47" s="9"/>
      <c r="N47" s="49">
        <f t="shared" si="3"/>
        <v>2296.6999999999998</v>
      </c>
      <c r="O47" s="32"/>
      <c r="P47" s="49"/>
      <c r="Q47" s="49">
        <f t="shared" si="6"/>
        <v>762.19999999999993</v>
      </c>
      <c r="R47" s="20">
        <v>180.6</v>
      </c>
      <c r="S47" s="3">
        <v>100</v>
      </c>
      <c r="T47" s="3"/>
      <c r="U47" s="3">
        <v>8.5</v>
      </c>
      <c r="V47" s="11"/>
      <c r="W47" s="3">
        <v>10.5</v>
      </c>
      <c r="X47" s="3">
        <v>8</v>
      </c>
      <c r="Y47" s="3">
        <v>22.5</v>
      </c>
      <c r="Z47" s="11">
        <v>362.2</v>
      </c>
      <c r="AA47" s="3">
        <v>14.5</v>
      </c>
      <c r="AB47" s="3"/>
      <c r="AC47" s="3"/>
      <c r="AD47" s="3"/>
      <c r="AE47" s="3"/>
      <c r="AF47" s="3"/>
      <c r="AG47" s="3"/>
      <c r="AH47" s="3">
        <v>20</v>
      </c>
      <c r="AI47" s="9"/>
      <c r="AJ47" s="9"/>
      <c r="AK47" s="3">
        <v>35.4</v>
      </c>
      <c r="AL47" s="38"/>
      <c r="AM47" s="27"/>
      <c r="AN47" s="40"/>
      <c r="AO47" s="38"/>
      <c r="AP47" s="35">
        <f t="shared" si="4"/>
        <v>655.5</v>
      </c>
      <c r="AQ47" s="102">
        <v>50</v>
      </c>
      <c r="AR47" s="99">
        <v>17.600000000000001</v>
      </c>
      <c r="AS47" s="102">
        <v>178.4</v>
      </c>
      <c r="AT47" s="11">
        <v>10</v>
      </c>
      <c r="AU47" s="11">
        <v>10</v>
      </c>
      <c r="AV47" s="11"/>
      <c r="AW47" s="11"/>
      <c r="AX47" s="11">
        <v>3</v>
      </c>
      <c r="AY47" s="98"/>
      <c r="AZ47" s="98">
        <v>10.199999999999999</v>
      </c>
      <c r="BA47" s="98">
        <v>19.5</v>
      </c>
      <c r="BB47" s="3"/>
      <c r="BC47" s="11"/>
      <c r="BD47" s="11">
        <v>276.8</v>
      </c>
      <c r="BE47" s="98">
        <v>8</v>
      </c>
      <c r="BF47" s="98"/>
      <c r="BG47" s="11"/>
      <c r="BH47" s="11"/>
      <c r="BI47" s="102"/>
      <c r="BJ47" s="102">
        <v>18</v>
      </c>
      <c r="BK47" s="11"/>
      <c r="BL47" s="102"/>
      <c r="BM47" s="98"/>
      <c r="BN47" s="98"/>
      <c r="BO47" s="11"/>
      <c r="BP47" s="22">
        <v>54</v>
      </c>
      <c r="BQ47" s="86"/>
      <c r="BR47" s="32"/>
      <c r="BS47" s="117"/>
      <c r="BT47" s="32">
        <v>502.2</v>
      </c>
      <c r="BU47" s="27">
        <f t="shared" si="5"/>
        <v>881.59999999999991</v>
      </c>
      <c r="BV47" s="100">
        <v>338.2</v>
      </c>
      <c r="BW47" s="100"/>
      <c r="BX47" s="102">
        <v>43.9</v>
      </c>
      <c r="BY47" s="102"/>
      <c r="BZ47" s="102">
        <v>90</v>
      </c>
      <c r="CA47" s="102">
        <v>228.7</v>
      </c>
      <c r="CB47" s="102">
        <v>180.8</v>
      </c>
      <c r="CC47" s="102"/>
      <c r="CD47" s="102"/>
      <c r="CE47" s="102"/>
    </row>
    <row r="48" spans="1:83" x14ac:dyDescent="0.25">
      <c r="A48" s="14">
        <v>43</v>
      </c>
      <c r="B48" s="31" t="s">
        <v>74</v>
      </c>
      <c r="C48" s="211">
        <f t="shared" si="1"/>
        <v>1609</v>
      </c>
      <c r="D48" s="3">
        <v>0</v>
      </c>
      <c r="E48" s="11">
        <v>3</v>
      </c>
      <c r="F48" s="11"/>
      <c r="G48" s="38"/>
      <c r="H48" s="49">
        <f t="shared" si="2"/>
        <v>3</v>
      </c>
      <c r="I48" s="20">
        <v>0</v>
      </c>
      <c r="J48" s="3">
        <v>0</v>
      </c>
      <c r="K48" s="11">
        <v>255.6</v>
      </c>
      <c r="L48" s="11">
        <v>229.5</v>
      </c>
      <c r="M48" s="9"/>
      <c r="N48" s="49">
        <f t="shared" si="3"/>
        <v>485.1</v>
      </c>
      <c r="O48" s="32"/>
      <c r="P48" s="49"/>
      <c r="Q48" s="49">
        <f t="shared" si="6"/>
        <v>187.1</v>
      </c>
      <c r="R48" s="20">
        <v>30</v>
      </c>
      <c r="S48" s="3">
        <v>28.4</v>
      </c>
      <c r="T48" s="3"/>
      <c r="U48" s="3"/>
      <c r="V48" s="11"/>
      <c r="W48" s="3">
        <v>7.2</v>
      </c>
      <c r="X48" s="3">
        <v>6.7</v>
      </c>
      <c r="Y48" s="3">
        <v>18.5</v>
      </c>
      <c r="Z48" s="11">
        <v>88.2</v>
      </c>
      <c r="AA48" s="3"/>
      <c r="AB48" s="3"/>
      <c r="AC48" s="3"/>
      <c r="AD48" s="3"/>
      <c r="AE48" s="3"/>
      <c r="AF48" s="3"/>
      <c r="AG48" s="3"/>
      <c r="AH48" s="3">
        <v>8.1</v>
      </c>
      <c r="AI48" s="9"/>
      <c r="AJ48" s="9"/>
      <c r="AK48" s="3"/>
      <c r="AL48" s="38"/>
      <c r="AM48" s="27"/>
      <c r="AN48" s="40"/>
      <c r="AO48" s="38"/>
      <c r="AP48" s="35">
        <f t="shared" si="4"/>
        <v>400.7</v>
      </c>
      <c r="AQ48" s="102">
        <v>50</v>
      </c>
      <c r="AR48" s="99">
        <v>17.600000000000001</v>
      </c>
      <c r="AS48" s="102">
        <v>93.8</v>
      </c>
      <c r="AT48" s="11">
        <v>0</v>
      </c>
      <c r="AU48" s="11">
        <v>10</v>
      </c>
      <c r="AV48" s="11"/>
      <c r="AW48" s="11"/>
      <c r="AX48" s="11">
        <v>3</v>
      </c>
      <c r="AY48" s="98"/>
      <c r="AZ48" s="98">
        <v>10.199999999999999</v>
      </c>
      <c r="BA48" s="98">
        <v>19.5</v>
      </c>
      <c r="BB48" s="3"/>
      <c r="BC48" s="11">
        <v>110</v>
      </c>
      <c r="BD48" s="11">
        <v>61.3</v>
      </c>
      <c r="BE48" s="98">
        <v>8</v>
      </c>
      <c r="BF48" s="98"/>
      <c r="BG48" s="11"/>
      <c r="BH48" s="11"/>
      <c r="BI48" s="102"/>
      <c r="BJ48" s="102">
        <v>0</v>
      </c>
      <c r="BK48" s="11"/>
      <c r="BL48" s="102"/>
      <c r="BM48" s="98"/>
      <c r="BN48" s="98"/>
      <c r="BO48" s="11"/>
      <c r="BP48" s="22">
        <v>17.3</v>
      </c>
      <c r="BQ48" s="86"/>
      <c r="BR48" s="32"/>
      <c r="BS48" s="117">
        <v>230.7</v>
      </c>
      <c r="BT48" s="32">
        <v>81</v>
      </c>
      <c r="BU48" s="27">
        <f t="shared" si="5"/>
        <v>221.39999999999998</v>
      </c>
      <c r="BV48" s="100">
        <v>82.3</v>
      </c>
      <c r="BW48" s="100"/>
      <c r="BX48" s="102">
        <v>0</v>
      </c>
      <c r="BY48" s="102"/>
      <c r="BZ48" s="102"/>
      <c r="CA48" s="102">
        <v>91.9</v>
      </c>
      <c r="CB48" s="102">
        <v>47.2</v>
      </c>
      <c r="CC48" s="102"/>
      <c r="CD48" s="102"/>
      <c r="CE48" s="102"/>
    </row>
    <row r="49" spans="1:83" x14ac:dyDescent="0.25">
      <c r="A49" s="14">
        <v>44</v>
      </c>
      <c r="B49" s="31" t="s">
        <v>75</v>
      </c>
      <c r="C49" s="211">
        <f t="shared" si="1"/>
        <v>2831.8</v>
      </c>
      <c r="D49" s="3">
        <v>0</v>
      </c>
      <c r="E49" s="11">
        <v>3</v>
      </c>
      <c r="F49" s="11"/>
      <c r="G49" s="38"/>
      <c r="H49" s="49">
        <f t="shared" si="2"/>
        <v>3</v>
      </c>
      <c r="I49" s="20">
        <v>38.700000000000003</v>
      </c>
      <c r="J49" s="3">
        <v>0</v>
      </c>
      <c r="K49" s="11">
        <v>859.9</v>
      </c>
      <c r="L49" s="11">
        <v>283.8</v>
      </c>
      <c r="M49" s="9"/>
      <c r="N49" s="49">
        <f t="shared" si="3"/>
        <v>1182.4000000000001</v>
      </c>
      <c r="O49" s="32"/>
      <c r="P49" s="49"/>
      <c r="Q49" s="49">
        <f t="shared" si="6"/>
        <v>329.79999999999995</v>
      </c>
      <c r="R49" s="20">
        <v>70</v>
      </c>
      <c r="S49" s="3">
        <v>48.3</v>
      </c>
      <c r="T49" s="3"/>
      <c r="U49" s="3">
        <v>8.5</v>
      </c>
      <c r="V49" s="11"/>
      <c r="W49" s="3">
        <v>8</v>
      </c>
      <c r="X49" s="3"/>
      <c r="Y49" s="3"/>
      <c r="Z49" s="11">
        <v>138.6</v>
      </c>
      <c r="AA49" s="3">
        <v>10.5</v>
      </c>
      <c r="AB49" s="3"/>
      <c r="AC49" s="3"/>
      <c r="AD49" s="3"/>
      <c r="AE49" s="3"/>
      <c r="AF49" s="3"/>
      <c r="AG49" s="3"/>
      <c r="AH49" s="3">
        <v>10.5</v>
      </c>
      <c r="AI49" s="9"/>
      <c r="AJ49" s="9"/>
      <c r="AK49" s="3">
        <v>35.4</v>
      </c>
      <c r="AL49" s="38"/>
      <c r="AM49" s="27"/>
      <c r="AN49" s="40"/>
      <c r="AO49" s="38"/>
      <c r="AP49" s="35">
        <f t="shared" si="4"/>
        <v>343.1</v>
      </c>
      <c r="AQ49" s="102">
        <v>50</v>
      </c>
      <c r="AR49" s="99">
        <v>17.600000000000001</v>
      </c>
      <c r="AS49" s="102">
        <v>100.2</v>
      </c>
      <c r="AT49" s="11">
        <v>0</v>
      </c>
      <c r="AU49" s="11">
        <v>10</v>
      </c>
      <c r="AV49" s="11"/>
      <c r="AW49" s="11"/>
      <c r="AX49" s="11">
        <v>3</v>
      </c>
      <c r="AY49" s="98"/>
      <c r="AZ49" s="98">
        <v>10.199999999999999</v>
      </c>
      <c r="BA49" s="98">
        <v>19.5</v>
      </c>
      <c r="BB49" s="3"/>
      <c r="BC49" s="11"/>
      <c r="BD49" s="11">
        <v>101</v>
      </c>
      <c r="BE49" s="98">
        <v>8</v>
      </c>
      <c r="BF49" s="98"/>
      <c r="BG49" s="11"/>
      <c r="BH49" s="11"/>
      <c r="BI49" s="102"/>
      <c r="BJ49" s="102">
        <v>7.5</v>
      </c>
      <c r="BK49" s="11"/>
      <c r="BL49" s="102"/>
      <c r="BM49" s="98"/>
      <c r="BN49" s="98"/>
      <c r="BO49" s="11"/>
      <c r="BP49" s="22">
        <v>16.100000000000001</v>
      </c>
      <c r="BQ49" s="86"/>
      <c r="BR49" s="32"/>
      <c r="BS49" s="117">
        <v>230.7</v>
      </c>
      <c r="BT49" s="32">
        <v>177</v>
      </c>
      <c r="BU49" s="27">
        <f t="shared" si="5"/>
        <v>565.80000000000007</v>
      </c>
      <c r="BV49" s="100">
        <v>129.4</v>
      </c>
      <c r="BW49" s="100"/>
      <c r="BX49" s="102">
        <v>155.30000000000001</v>
      </c>
      <c r="BY49" s="102"/>
      <c r="BZ49" s="102">
        <v>90</v>
      </c>
      <c r="CA49" s="102">
        <v>81.900000000000006</v>
      </c>
      <c r="CB49" s="102">
        <v>109.2</v>
      </c>
      <c r="CC49" s="102"/>
      <c r="CD49" s="102"/>
      <c r="CE49" s="102"/>
    </row>
    <row r="50" spans="1:83" x14ac:dyDescent="0.25">
      <c r="A50" s="14">
        <v>45</v>
      </c>
      <c r="B50" s="31" t="s">
        <v>76</v>
      </c>
      <c r="C50" s="211">
        <f t="shared" si="1"/>
        <v>2572.3000000000002</v>
      </c>
      <c r="D50" s="3">
        <v>5</v>
      </c>
      <c r="E50" s="11">
        <v>3</v>
      </c>
      <c r="F50" s="11"/>
      <c r="G50" s="38"/>
      <c r="H50" s="49">
        <f t="shared" si="2"/>
        <v>8</v>
      </c>
      <c r="I50" s="20">
        <v>36.799999999999997</v>
      </c>
      <c r="J50" s="3">
        <v>0</v>
      </c>
      <c r="K50" s="11">
        <v>509.3</v>
      </c>
      <c r="L50" s="11">
        <v>231.5</v>
      </c>
      <c r="M50" s="9"/>
      <c r="N50" s="49">
        <f t="shared" si="3"/>
        <v>777.6</v>
      </c>
      <c r="O50" s="32"/>
      <c r="P50" s="49"/>
      <c r="Q50" s="49">
        <f t="shared" si="6"/>
        <v>324.09999999999997</v>
      </c>
      <c r="R50" s="20">
        <v>51.2</v>
      </c>
      <c r="S50" s="3">
        <v>38.1</v>
      </c>
      <c r="T50" s="3"/>
      <c r="U50" s="3">
        <v>7.5</v>
      </c>
      <c r="V50" s="11"/>
      <c r="W50" s="3">
        <v>3.6</v>
      </c>
      <c r="X50" s="3">
        <v>8.1</v>
      </c>
      <c r="Y50" s="3">
        <v>18.5</v>
      </c>
      <c r="Z50" s="11">
        <v>151.19999999999999</v>
      </c>
      <c r="AA50" s="3"/>
      <c r="AB50" s="3"/>
      <c r="AC50" s="3"/>
      <c r="AD50" s="3"/>
      <c r="AE50" s="3"/>
      <c r="AF50" s="3"/>
      <c r="AG50" s="3"/>
      <c r="AH50" s="3">
        <v>10.5</v>
      </c>
      <c r="AI50" s="9"/>
      <c r="AJ50" s="9"/>
      <c r="AK50" s="3">
        <v>35.4</v>
      </c>
      <c r="AL50" s="38"/>
      <c r="AM50" s="27"/>
      <c r="AN50" s="42"/>
      <c r="AO50" s="38"/>
      <c r="AP50" s="35">
        <f t="shared" si="4"/>
        <v>403.3</v>
      </c>
      <c r="AQ50" s="102">
        <v>50</v>
      </c>
      <c r="AR50" s="99">
        <v>17.600000000000001</v>
      </c>
      <c r="AS50" s="102">
        <v>150.4</v>
      </c>
      <c r="AT50" s="11">
        <v>0</v>
      </c>
      <c r="AU50" s="11">
        <v>10</v>
      </c>
      <c r="AV50" s="11"/>
      <c r="AW50" s="11"/>
      <c r="AX50" s="11">
        <v>3</v>
      </c>
      <c r="AY50" s="98"/>
      <c r="AZ50" s="98">
        <v>10.199999999999999</v>
      </c>
      <c r="BA50" s="98">
        <v>19.5</v>
      </c>
      <c r="BB50" s="3"/>
      <c r="BC50" s="11"/>
      <c r="BD50" s="11">
        <v>110.9</v>
      </c>
      <c r="BE50" s="98">
        <v>8</v>
      </c>
      <c r="BF50" s="98"/>
      <c r="BG50" s="11"/>
      <c r="BH50" s="11"/>
      <c r="BI50" s="102"/>
      <c r="BJ50" s="102">
        <v>9.1999999999999993</v>
      </c>
      <c r="BK50" s="11"/>
      <c r="BL50" s="102"/>
      <c r="BM50" s="98"/>
      <c r="BN50" s="98"/>
      <c r="BO50" s="11"/>
      <c r="BP50" s="22">
        <v>14.5</v>
      </c>
      <c r="BQ50" s="86"/>
      <c r="BR50" s="32"/>
      <c r="BS50" s="117">
        <v>230.7</v>
      </c>
      <c r="BT50" s="32">
        <v>139.80000000000001</v>
      </c>
      <c r="BU50" s="27">
        <f t="shared" si="5"/>
        <v>688.80000000000007</v>
      </c>
      <c r="BV50" s="100">
        <v>141.19999999999999</v>
      </c>
      <c r="BW50" s="100"/>
      <c r="BX50" s="102">
        <v>233.5</v>
      </c>
      <c r="BY50" s="102"/>
      <c r="BZ50" s="102">
        <v>90</v>
      </c>
      <c r="CA50" s="102">
        <v>141</v>
      </c>
      <c r="CB50" s="102">
        <v>83.1</v>
      </c>
      <c r="CC50" s="102"/>
      <c r="CD50" s="102"/>
      <c r="CE50" s="102"/>
    </row>
    <row r="51" spans="1:83" x14ac:dyDescent="0.25">
      <c r="A51" s="14">
        <v>46</v>
      </c>
      <c r="B51" s="31" t="s">
        <v>77</v>
      </c>
      <c r="C51" s="211">
        <f t="shared" si="1"/>
        <v>3362.150000000001</v>
      </c>
      <c r="D51" s="3">
        <v>9.9</v>
      </c>
      <c r="E51" s="11">
        <v>3</v>
      </c>
      <c r="F51" s="11"/>
      <c r="G51" s="38"/>
      <c r="H51" s="49">
        <f t="shared" si="2"/>
        <v>12.9</v>
      </c>
      <c r="I51" s="20">
        <v>119.6</v>
      </c>
      <c r="J51" s="3">
        <v>47.3</v>
      </c>
      <c r="K51" s="11">
        <v>1235.4000000000001</v>
      </c>
      <c r="L51" s="11">
        <v>607.4</v>
      </c>
      <c r="M51" s="9"/>
      <c r="N51" s="49">
        <f t="shared" si="3"/>
        <v>2009.7000000000003</v>
      </c>
      <c r="O51" s="32"/>
      <c r="P51" s="49"/>
      <c r="Q51" s="49">
        <f t="shared" si="6"/>
        <v>337.9</v>
      </c>
      <c r="R51" s="20">
        <v>77.599999999999994</v>
      </c>
      <c r="S51" s="3">
        <v>82.5</v>
      </c>
      <c r="T51" s="3"/>
      <c r="U51" s="3"/>
      <c r="V51" s="11"/>
      <c r="W51" s="3">
        <v>9</v>
      </c>
      <c r="X51" s="3">
        <v>9.1999999999999993</v>
      </c>
      <c r="Y51" s="3">
        <v>0</v>
      </c>
      <c r="Z51" s="11">
        <v>138.6</v>
      </c>
      <c r="AA51" s="3">
        <v>10.5</v>
      </c>
      <c r="AB51" s="3"/>
      <c r="AC51" s="3"/>
      <c r="AD51" s="3"/>
      <c r="AE51" s="3"/>
      <c r="AF51" s="3"/>
      <c r="AG51" s="3"/>
      <c r="AH51" s="3">
        <v>10.5</v>
      </c>
      <c r="AI51" s="9"/>
      <c r="AJ51" s="9"/>
      <c r="AK51" s="3"/>
      <c r="AL51" s="38"/>
      <c r="AM51" s="27"/>
      <c r="AN51" s="43"/>
      <c r="AO51" s="38"/>
      <c r="AP51" s="35">
        <f t="shared" si="4"/>
        <v>411.79999999999995</v>
      </c>
      <c r="AQ51" s="102">
        <v>50</v>
      </c>
      <c r="AR51" s="99">
        <v>17.600000000000001</v>
      </c>
      <c r="AS51" s="102">
        <v>144.5</v>
      </c>
      <c r="AT51" s="11">
        <v>0</v>
      </c>
      <c r="AU51" s="11">
        <v>10</v>
      </c>
      <c r="AV51" s="11"/>
      <c r="AW51" s="11"/>
      <c r="AX51" s="11">
        <v>3</v>
      </c>
      <c r="AY51" s="98"/>
      <c r="AZ51" s="98">
        <v>10.199999999999999</v>
      </c>
      <c r="BA51" s="98">
        <v>19.5</v>
      </c>
      <c r="BB51" s="3"/>
      <c r="BC51" s="11"/>
      <c r="BD51" s="11">
        <v>101</v>
      </c>
      <c r="BE51" s="98">
        <v>8</v>
      </c>
      <c r="BF51" s="98"/>
      <c r="BG51" s="11"/>
      <c r="BH51" s="11"/>
      <c r="BI51" s="102"/>
      <c r="BJ51" s="102">
        <v>0</v>
      </c>
      <c r="BK51" s="11"/>
      <c r="BL51" s="102"/>
      <c r="BM51" s="98"/>
      <c r="BN51" s="98"/>
      <c r="BO51" s="11"/>
      <c r="BP51" s="22">
        <v>48</v>
      </c>
      <c r="BQ51" s="86"/>
      <c r="BR51" s="32"/>
      <c r="BS51" s="117"/>
      <c r="BT51" s="32">
        <v>198.15</v>
      </c>
      <c r="BU51" s="27">
        <f t="shared" si="5"/>
        <v>391.70000000000005</v>
      </c>
      <c r="BV51" s="100">
        <v>129.4</v>
      </c>
      <c r="BW51" s="100"/>
      <c r="BX51" s="102">
        <v>0</v>
      </c>
      <c r="BY51" s="102"/>
      <c r="BZ51" s="102"/>
      <c r="CA51" s="102">
        <v>178.3</v>
      </c>
      <c r="CB51" s="102">
        <v>84</v>
      </c>
      <c r="CC51" s="102"/>
      <c r="CD51" s="102"/>
      <c r="CE51" s="102"/>
    </row>
    <row r="52" spans="1:83" x14ac:dyDescent="0.25">
      <c r="A52" s="14">
        <v>47</v>
      </c>
      <c r="B52" s="31" t="s">
        <v>78</v>
      </c>
      <c r="C52" s="211">
        <f t="shared" si="1"/>
        <v>2107.5</v>
      </c>
      <c r="D52" s="3">
        <v>0</v>
      </c>
      <c r="E52" s="11">
        <v>3</v>
      </c>
      <c r="F52" s="11"/>
      <c r="G52" s="38"/>
      <c r="H52" s="49">
        <f t="shared" si="2"/>
        <v>3</v>
      </c>
      <c r="I52" s="20">
        <v>23</v>
      </c>
      <c r="J52" s="3">
        <v>0</v>
      </c>
      <c r="K52" s="11">
        <v>164.7</v>
      </c>
      <c r="L52" s="11">
        <v>125.3</v>
      </c>
      <c r="M52" s="9"/>
      <c r="N52" s="49">
        <f t="shared" si="3"/>
        <v>313</v>
      </c>
      <c r="O52" s="32"/>
      <c r="P52" s="49"/>
      <c r="Q52" s="49">
        <f t="shared" si="6"/>
        <v>170.39999999999998</v>
      </c>
      <c r="R52" s="20">
        <v>20.7</v>
      </c>
      <c r="S52" s="3">
        <v>15.1</v>
      </c>
      <c r="T52" s="3"/>
      <c r="U52" s="3"/>
      <c r="V52" s="11"/>
      <c r="W52" s="3">
        <v>21</v>
      </c>
      <c r="X52" s="3">
        <v>8</v>
      </c>
      <c r="Y52" s="3">
        <v>18.5</v>
      </c>
      <c r="Z52" s="11">
        <v>66.099999999999994</v>
      </c>
      <c r="AA52" s="3">
        <v>10.5</v>
      </c>
      <c r="AB52" s="3"/>
      <c r="AC52" s="3"/>
      <c r="AD52" s="3"/>
      <c r="AE52" s="3"/>
      <c r="AF52" s="3"/>
      <c r="AG52" s="3"/>
      <c r="AH52" s="3">
        <v>10.5</v>
      </c>
      <c r="AI52" s="9"/>
      <c r="AJ52" s="9"/>
      <c r="AK52" s="3"/>
      <c r="AL52" s="38"/>
      <c r="AM52" s="27"/>
      <c r="AN52" s="40"/>
      <c r="AO52" s="38"/>
      <c r="AP52" s="35">
        <f t="shared" si="4"/>
        <v>1088.8</v>
      </c>
      <c r="AQ52" s="102">
        <v>50</v>
      </c>
      <c r="AR52" s="99">
        <v>17.600000000000001</v>
      </c>
      <c r="AS52" s="102">
        <v>48.1</v>
      </c>
      <c r="AT52" s="11">
        <v>15.2</v>
      </c>
      <c r="AU52" s="11">
        <v>10</v>
      </c>
      <c r="AV52" s="11"/>
      <c r="AW52" s="11"/>
      <c r="AX52" s="11">
        <v>3</v>
      </c>
      <c r="AY52" s="98"/>
      <c r="AZ52" s="98">
        <v>10.199999999999999</v>
      </c>
      <c r="BA52" s="98">
        <v>19.5</v>
      </c>
      <c r="BB52" s="3"/>
      <c r="BC52" s="11">
        <v>800</v>
      </c>
      <c r="BD52" s="11">
        <v>44</v>
      </c>
      <c r="BE52" s="98">
        <v>8</v>
      </c>
      <c r="BF52" s="98"/>
      <c r="BG52" s="11"/>
      <c r="BH52" s="11"/>
      <c r="BI52" s="102"/>
      <c r="BJ52" s="102">
        <v>9.1999999999999993</v>
      </c>
      <c r="BK52" s="11"/>
      <c r="BL52" s="102"/>
      <c r="BM52" s="98"/>
      <c r="BN52" s="98"/>
      <c r="BO52" s="11"/>
      <c r="BP52" s="22">
        <v>54</v>
      </c>
      <c r="BQ52" s="86"/>
      <c r="BR52" s="32"/>
      <c r="BS52" s="117">
        <v>230.7</v>
      </c>
      <c r="BT52" s="32">
        <v>65.400000000000006</v>
      </c>
      <c r="BU52" s="27">
        <f t="shared" si="5"/>
        <v>236.20000000000002</v>
      </c>
      <c r="BV52" s="100">
        <v>61.8</v>
      </c>
      <c r="BW52" s="100"/>
      <c r="BX52" s="102">
        <v>37.1</v>
      </c>
      <c r="BY52" s="102"/>
      <c r="BZ52" s="102">
        <v>45</v>
      </c>
      <c r="CA52" s="102">
        <v>50.4</v>
      </c>
      <c r="CB52" s="102">
        <v>41.9</v>
      </c>
      <c r="CC52" s="102"/>
      <c r="CD52" s="102"/>
      <c r="CE52" s="102"/>
    </row>
    <row r="53" spans="1:83" x14ac:dyDescent="0.25">
      <c r="A53" s="14" t="s">
        <v>244</v>
      </c>
      <c r="B53" s="31" t="s">
        <v>79</v>
      </c>
      <c r="C53" s="211">
        <f t="shared" si="1"/>
        <v>4080.0999999999995</v>
      </c>
      <c r="D53" s="3">
        <v>0</v>
      </c>
      <c r="E53" s="11">
        <v>3</v>
      </c>
      <c r="F53" s="11"/>
      <c r="G53" s="38"/>
      <c r="H53" s="49">
        <f t="shared" si="2"/>
        <v>3</v>
      </c>
      <c r="I53" s="20">
        <v>282.60000000000002</v>
      </c>
      <c r="J53" s="3">
        <v>111.7</v>
      </c>
      <c r="K53" s="11">
        <v>1627.4</v>
      </c>
      <c r="L53" s="11">
        <v>503.2</v>
      </c>
      <c r="M53" s="9"/>
      <c r="N53" s="49">
        <f t="shared" si="3"/>
        <v>2524.9</v>
      </c>
      <c r="O53" s="32"/>
      <c r="P53" s="49"/>
      <c r="Q53" s="49">
        <f t="shared" si="6"/>
        <v>360.79999999999995</v>
      </c>
      <c r="R53" s="20">
        <v>93.6</v>
      </c>
      <c r="S53" s="3">
        <v>44.1</v>
      </c>
      <c r="T53" s="3"/>
      <c r="U53" s="3"/>
      <c r="V53" s="11"/>
      <c r="W53" s="3">
        <v>11.5</v>
      </c>
      <c r="X53" s="3">
        <v>9.4</v>
      </c>
      <c r="Y53" s="3">
        <v>18.5</v>
      </c>
      <c r="Z53" s="11">
        <v>173.2</v>
      </c>
      <c r="AA53" s="3"/>
      <c r="AB53" s="3"/>
      <c r="AC53" s="3"/>
      <c r="AD53" s="3"/>
      <c r="AE53" s="3"/>
      <c r="AF53" s="3"/>
      <c r="AG53" s="3"/>
      <c r="AH53" s="3">
        <v>10.5</v>
      </c>
      <c r="AI53" s="9"/>
      <c r="AJ53" s="9"/>
      <c r="AK53" s="3"/>
      <c r="AL53" s="38"/>
      <c r="AM53" s="27"/>
      <c r="AN53" s="40"/>
      <c r="AO53" s="38"/>
      <c r="AP53" s="35">
        <f t="shared" si="4"/>
        <v>555.59999999999991</v>
      </c>
      <c r="AQ53" s="102">
        <v>50</v>
      </c>
      <c r="AR53" s="99">
        <v>17.600000000000001</v>
      </c>
      <c r="AS53" s="102">
        <v>183.1</v>
      </c>
      <c r="AT53" s="11">
        <v>0</v>
      </c>
      <c r="AU53" s="11">
        <v>10</v>
      </c>
      <c r="AV53" s="11"/>
      <c r="AW53" s="11"/>
      <c r="AX53" s="11">
        <v>3</v>
      </c>
      <c r="AY53" s="98"/>
      <c r="AZ53" s="98">
        <v>10.199999999999999</v>
      </c>
      <c r="BA53" s="98">
        <v>19.5</v>
      </c>
      <c r="BB53" s="3"/>
      <c r="BC53" s="11">
        <v>110</v>
      </c>
      <c r="BD53" s="11">
        <v>128.19999999999999</v>
      </c>
      <c r="BE53" s="98">
        <v>8</v>
      </c>
      <c r="BF53" s="98"/>
      <c r="BG53" s="11"/>
      <c r="BH53" s="11"/>
      <c r="BI53" s="102"/>
      <c r="BJ53" s="102">
        <v>0</v>
      </c>
      <c r="BK53" s="11"/>
      <c r="BL53" s="102"/>
      <c r="BM53" s="98"/>
      <c r="BN53" s="98"/>
      <c r="BO53" s="11"/>
      <c r="BP53" s="22">
        <v>16</v>
      </c>
      <c r="BQ53" s="86"/>
      <c r="BR53" s="32"/>
      <c r="BS53" s="117"/>
      <c r="BT53" s="32">
        <v>241.2</v>
      </c>
      <c r="BU53" s="27">
        <f t="shared" si="5"/>
        <v>394.6</v>
      </c>
      <c r="BV53" s="100">
        <v>161.80000000000001</v>
      </c>
      <c r="BW53" s="100"/>
      <c r="BX53" s="102">
        <v>0</v>
      </c>
      <c r="BY53" s="102"/>
      <c r="BZ53" s="102"/>
      <c r="CA53" s="102">
        <v>120.9</v>
      </c>
      <c r="CB53" s="102">
        <v>111.9</v>
      </c>
      <c r="CC53" s="102"/>
      <c r="CD53" s="102"/>
      <c r="CE53" s="102"/>
    </row>
    <row r="54" spans="1:83" x14ac:dyDescent="0.25">
      <c r="A54" s="14">
        <v>49</v>
      </c>
      <c r="B54" s="31" t="s">
        <v>80</v>
      </c>
      <c r="C54" s="211">
        <f t="shared" si="1"/>
        <v>1401.4</v>
      </c>
      <c r="D54" s="3">
        <v>4.7</v>
      </c>
      <c r="E54" s="11">
        <v>3</v>
      </c>
      <c r="F54" s="11"/>
      <c r="G54" s="38"/>
      <c r="H54" s="49">
        <f t="shared" si="2"/>
        <v>7.7</v>
      </c>
      <c r="I54" s="20">
        <v>23</v>
      </c>
      <c r="J54" s="3">
        <v>0</v>
      </c>
      <c r="K54" s="11">
        <v>227.6</v>
      </c>
      <c r="L54" s="11">
        <v>216.9</v>
      </c>
      <c r="M54" s="25"/>
      <c r="N54" s="49">
        <f t="shared" si="3"/>
        <v>467.5</v>
      </c>
      <c r="O54" s="32"/>
      <c r="P54" s="49"/>
      <c r="Q54" s="49">
        <f t="shared" si="6"/>
        <v>189.89999999999998</v>
      </c>
      <c r="R54" s="20">
        <v>30</v>
      </c>
      <c r="S54" s="3">
        <v>27</v>
      </c>
      <c r="T54" s="3"/>
      <c r="U54" s="3"/>
      <c r="V54" s="11"/>
      <c r="W54" s="3">
        <v>11.2</v>
      </c>
      <c r="X54" s="3">
        <v>4.5999999999999996</v>
      </c>
      <c r="Y54" s="3">
        <v>18</v>
      </c>
      <c r="Z54" s="11">
        <v>66.099999999999994</v>
      </c>
      <c r="AA54" s="3">
        <v>10.5</v>
      </c>
      <c r="AB54" s="3"/>
      <c r="AC54" s="3"/>
      <c r="AD54" s="3"/>
      <c r="AE54" s="3">
        <v>12</v>
      </c>
      <c r="AF54" s="3"/>
      <c r="AG54" s="3"/>
      <c r="AH54" s="3">
        <v>10.5</v>
      </c>
      <c r="AI54" s="9"/>
      <c r="AJ54" s="9"/>
      <c r="AK54" s="3"/>
      <c r="AL54" s="38"/>
      <c r="AM54" s="27"/>
      <c r="AN54" s="40"/>
      <c r="AO54" s="38"/>
      <c r="AP54" s="35">
        <f t="shared" si="4"/>
        <v>291.09999999999997</v>
      </c>
      <c r="AQ54" s="102">
        <v>50</v>
      </c>
      <c r="AR54" s="99">
        <v>17.600000000000001</v>
      </c>
      <c r="AS54" s="102">
        <v>62.1</v>
      </c>
      <c r="AT54" s="11">
        <v>12.7</v>
      </c>
      <c r="AU54" s="11">
        <v>10</v>
      </c>
      <c r="AV54" s="11"/>
      <c r="AW54" s="11"/>
      <c r="AX54" s="11">
        <v>3</v>
      </c>
      <c r="AY54" s="98"/>
      <c r="AZ54" s="98">
        <v>10.199999999999999</v>
      </c>
      <c r="BA54" s="98">
        <v>19.5</v>
      </c>
      <c r="BB54" s="3"/>
      <c r="BC54" s="11"/>
      <c r="BD54" s="11">
        <v>44</v>
      </c>
      <c r="BE54" s="98">
        <v>8</v>
      </c>
      <c r="BF54" s="98"/>
      <c r="BG54" s="11"/>
      <c r="BH54" s="11"/>
      <c r="BI54" s="102"/>
      <c r="BJ54" s="102">
        <v>0</v>
      </c>
      <c r="BK54" s="11"/>
      <c r="BL54" s="102"/>
      <c r="BM54" s="98"/>
      <c r="BN54" s="98"/>
      <c r="BO54" s="11"/>
      <c r="BP54" s="22">
        <v>54</v>
      </c>
      <c r="BQ54" s="86"/>
      <c r="BR54" s="32"/>
      <c r="BS54" s="117">
        <v>230.7</v>
      </c>
      <c r="BT54" s="32">
        <v>73.2</v>
      </c>
      <c r="BU54" s="27">
        <f t="shared" si="5"/>
        <v>141.29999999999998</v>
      </c>
      <c r="BV54" s="100">
        <v>61.8</v>
      </c>
      <c r="BW54" s="100"/>
      <c r="BX54" s="102">
        <v>0</v>
      </c>
      <c r="BY54" s="102"/>
      <c r="BZ54" s="102"/>
      <c r="CA54" s="102">
        <v>41.9</v>
      </c>
      <c r="CB54" s="102">
        <v>37.6</v>
      </c>
      <c r="CC54" s="102"/>
      <c r="CD54" s="102"/>
      <c r="CE54" s="102"/>
    </row>
    <row r="55" spans="1:83" x14ac:dyDescent="0.25">
      <c r="A55" s="14">
        <v>50</v>
      </c>
      <c r="B55" s="31" t="s">
        <v>81</v>
      </c>
      <c r="C55" s="211">
        <f t="shared" si="1"/>
        <v>2998.8999999999996</v>
      </c>
      <c r="D55" s="3">
        <v>4.9000000000000004</v>
      </c>
      <c r="E55" s="11">
        <v>3</v>
      </c>
      <c r="F55" s="11"/>
      <c r="G55" s="38"/>
      <c r="H55" s="49">
        <f t="shared" si="2"/>
        <v>7.9</v>
      </c>
      <c r="I55" s="20">
        <v>92</v>
      </c>
      <c r="J55" s="3">
        <v>36.4</v>
      </c>
      <c r="K55" s="11">
        <v>630.4</v>
      </c>
      <c r="L55" s="11">
        <v>654.20000000000005</v>
      </c>
      <c r="M55" s="25"/>
      <c r="N55" s="49">
        <f t="shared" si="3"/>
        <v>1413</v>
      </c>
      <c r="O55" s="32"/>
      <c r="P55" s="49"/>
      <c r="Q55" s="49">
        <f t="shared" si="6"/>
        <v>348.29999999999995</v>
      </c>
      <c r="R55" s="20">
        <v>73.900000000000006</v>
      </c>
      <c r="S55" s="3">
        <v>61.1</v>
      </c>
      <c r="T55" s="3"/>
      <c r="U55" s="3"/>
      <c r="V55" s="11"/>
      <c r="W55" s="3">
        <v>21.6</v>
      </c>
      <c r="X55" s="3">
        <v>8</v>
      </c>
      <c r="Y55" s="3"/>
      <c r="Z55" s="11">
        <v>173.2</v>
      </c>
      <c r="AA55" s="3"/>
      <c r="AB55" s="3"/>
      <c r="AC55" s="3"/>
      <c r="AD55" s="3"/>
      <c r="AE55" s="3"/>
      <c r="AF55" s="3"/>
      <c r="AG55" s="3"/>
      <c r="AH55" s="3">
        <v>10.5</v>
      </c>
      <c r="AI55" s="9"/>
      <c r="AJ55" s="9"/>
      <c r="AK55" s="3"/>
      <c r="AL55" s="38"/>
      <c r="AM55" s="27"/>
      <c r="AN55" s="40"/>
      <c r="AO55" s="38"/>
      <c r="AP55" s="35">
        <f t="shared" si="4"/>
        <v>449.49999999999994</v>
      </c>
      <c r="AQ55" s="102">
        <v>50</v>
      </c>
      <c r="AR55" s="99">
        <v>17.600000000000001</v>
      </c>
      <c r="AS55" s="102">
        <v>149</v>
      </c>
      <c r="AT55" s="11">
        <v>0</v>
      </c>
      <c r="AU55" s="11">
        <v>10</v>
      </c>
      <c r="AV55" s="11"/>
      <c r="AW55" s="11"/>
      <c r="AX55" s="11">
        <v>3</v>
      </c>
      <c r="AY55" s="98"/>
      <c r="AZ55" s="98">
        <v>10.199999999999999</v>
      </c>
      <c r="BA55" s="98">
        <v>19.5</v>
      </c>
      <c r="BB55" s="3"/>
      <c r="BC55" s="11">
        <v>0</v>
      </c>
      <c r="BD55" s="11">
        <v>128.19999999999999</v>
      </c>
      <c r="BE55" s="98">
        <v>8</v>
      </c>
      <c r="BF55" s="98"/>
      <c r="BG55" s="11"/>
      <c r="BH55" s="11"/>
      <c r="BI55" s="102"/>
      <c r="BJ55" s="102">
        <v>0</v>
      </c>
      <c r="BK55" s="11"/>
      <c r="BL55" s="102"/>
      <c r="BM55" s="98"/>
      <c r="BN55" s="98"/>
      <c r="BO55" s="11"/>
      <c r="BP55" s="22">
        <v>54</v>
      </c>
      <c r="BQ55" s="86"/>
      <c r="BR55" s="32"/>
      <c r="BS55" s="117">
        <v>230.7</v>
      </c>
      <c r="BT55" s="32">
        <v>228.3</v>
      </c>
      <c r="BU55" s="27">
        <f t="shared" si="5"/>
        <v>321.2</v>
      </c>
      <c r="BV55" s="100">
        <v>161.80000000000001</v>
      </c>
      <c r="BW55" s="100"/>
      <c r="BX55" s="102">
        <v>0</v>
      </c>
      <c r="BY55" s="102"/>
      <c r="BZ55" s="102"/>
      <c r="CA55" s="102">
        <v>57.2</v>
      </c>
      <c r="CB55" s="102">
        <v>102.2</v>
      </c>
      <c r="CC55" s="102"/>
      <c r="CD55" s="102"/>
      <c r="CE55" s="102"/>
    </row>
    <row r="56" spans="1:83" x14ac:dyDescent="0.25">
      <c r="A56" s="14">
        <v>51</v>
      </c>
      <c r="B56" s="31" t="s">
        <v>82</v>
      </c>
      <c r="C56" s="211">
        <f t="shared" si="1"/>
        <v>2141.15</v>
      </c>
      <c r="D56" s="3">
        <v>12.2</v>
      </c>
      <c r="E56" s="11">
        <v>3</v>
      </c>
      <c r="F56" s="11"/>
      <c r="G56" s="38"/>
      <c r="H56" s="49">
        <f t="shared" si="2"/>
        <v>15.2</v>
      </c>
      <c r="I56" s="20">
        <v>147.30000000000001</v>
      </c>
      <c r="J56" s="3">
        <v>58.2</v>
      </c>
      <c r="K56" s="11">
        <v>449.6</v>
      </c>
      <c r="L56" s="11">
        <v>281.3</v>
      </c>
      <c r="M56" s="25"/>
      <c r="N56" s="49">
        <f t="shared" si="3"/>
        <v>936.40000000000009</v>
      </c>
      <c r="O56" s="32"/>
      <c r="P56" s="49"/>
      <c r="Q56" s="49">
        <f t="shared" si="6"/>
        <v>252.10000000000002</v>
      </c>
      <c r="R56" s="20">
        <v>60.2</v>
      </c>
      <c r="S56" s="3">
        <v>33.6</v>
      </c>
      <c r="T56" s="3"/>
      <c r="U56" s="3"/>
      <c r="V56" s="11"/>
      <c r="W56" s="3">
        <v>12.6</v>
      </c>
      <c r="X56" s="3">
        <v>8</v>
      </c>
      <c r="Y56" s="3"/>
      <c r="Z56" s="11">
        <v>116.7</v>
      </c>
      <c r="AA56" s="3">
        <v>10.5</v>
      </c>
      <c r="AB56" s="3"/>
      <c r="AC56" s="3"/>
      <c r="AD56" s="3"/>
      <c r="AE56" s="3"/>
      <c r="AF56" s="3"/>
      <c r="AG56" s="3"/>
      <c r="AH56" s="3">
        <v>10.5</v>
      </c>
      <c r="AI56" s="9"/>
      <c r="AJ56" s="9"/>
      <c r="AK56" s="3"/>
      <c r="AL56" s="38"/>
      <c r="AM56" s="27"/>
      <c r="AN56" s="40"/>
      <c r="AO56" s="38"/>
      <c r="AP56" s="35">
        <f t="shared" si="4"/>
        <v>320.39999999999998</v>
      </c>
      <c r="AQ56" s="102">
        <v>50</v>
      </c>
      <c r="AR56" s="99">
        <v>17.600000000000001</v>
      </c>
      <c r="AS56" s="102">
        <v>82.5</v>
      </c>
      <c r="AT56" s="11">
        <v>0</v>
      </c>
      <c r="AU56" s="11">
        <v>10</v>
      </c>
      <c r="AV56" s="11"/>
      <c r="AW56" s="11"/>
      <c r="AX56" s="11">
        <v>3</v>
      </c>
      <c r="AY56" s="98"/>
      <c r="AZ56" s="98">
        <v>10.199999999999999</v>
      </c>
      <c r="BA56" s="98">
        <v>19.5</v>
      </c>
      <c r="BB56" s="3"/>
      <c r="BC56" s="11">
        <v>0</v>
      </c>
      <c r="BD56" s="11">
        <v>83.6</v>
      </c>
      <c r="BE56" s="98">
        <v>8</v>
      </c>
      <c r="BF56" s="98"/>
      <c r="BG56" s="11"/>
      <c r="BH56" s="11"/>
      <c r="BI56" s="102"/>
      <c r="BJ56" s="102">
        <v>0</v>
      </c>
      <c r="BK56" s="11"/>
      <c r="BL56" s="102"/>
      <c r="BM56" s="98"/>
      <c r="BN56" s="98"/>
      <c r="BO56" s="11"/>
      <c r="BP56" s="22">
        <v>36</v>
      </c>
      <c r="BQ56" s="86"/>
      <c r="BR56" s="32"/>
      <c r="BS56" s="117">
        <v>230.7</v>
      </c>
      <c r="BT56" s="32">
        <v>156.15</v>
      </c>
      <c r="BU56" s="27">
        <f t="shared" si="5"/>
        <v>230.20000000000002</v>
      </c>
      <c r="BV56" s="100">
        <v>108.8</v>
      </c>
      <c r="BW56" s="100"/>
      <c r="BX56" s="102">
        <v>0</v>
      </c>
      <c r="BY56" s="102"/>
      <c r="BZ56" s="102"/>
      <c r="CA56" s="102">
        <v>51.5</v>
      </c>
      <c r="CB56" s="102">
        <v>69.900000000000006</v>
      </c>
      <c r="CC56" s="102"/>
      <c r="CD56" s="102"/>
      <c r="CE56" s="102"/>
    </row>
    <row r="57" spans="1:83" x14ac:dyDescent="0.25">
      <c r="A57" s="14">
        <v>52</v>
      </c>
      <c r="B57" s="31" t="s">
        <v>83</v>
      </c>
      <c r="C57" s="211">
        <f t="shared" si="1"/>
        <v>3644.0499999999993</v>
      </c>
      <c r="D57" s="3">
        <v>8.1</v>
      </c>
      <c r="E57" s="11">
        <v>3</v>
      </c>
      <c r="F57" s="11"/>
      <c r="G57" s="38"/>
      <c r="H57" s="49">
        <f t="shared" si="2"/>
        <v>11.1</v>
      </c>
      <c r="I57" s="20">
        <v>133.5</v>
      </c>
      <c r="J57" s="3">
        <v>52.8</v>
      </c>
      <c r="K57" s="11">
        <v>1164.3</v>
      </c>
      <c r="L57" s="11">
        <v>470.5</v>
      </c>
      <c r="M57" s="25"/>
      <c r="N57" s="49">
        <f t="shared" si="3"/>
        <v>1821.1</v>
      </c>
      <c r="O57" s="32"/>
      <c r="P57" s="49"/>
      <c r="Q57" s="49">
        <f t="shared" si="6"/>
        <v>413.69999999999993</v>
      </c>
      <c r="R57" s="20">
        <v>115.8</v>
      </c>
      <c r="S57" s="3">
        <v>77.599999999999994</v>
      </c>
      <c r="T57" s="3"/>
      <c r="U57" s="3"/>
      <c r="V57" s="11"/>
      <c r="W57" s="3">
        <v>8.4</v>
      </c>
      <c r="X57" s="3">
        <v>3</v>
      </c>
      <c r="Y57" s="3"/>
      <c r="Z57" s="11">
        <v>198.39999999999998</v>
      </c>
      <c r="AA57" s="3"/>
      <c r="AB57" s="3"/>
      <c r="AC57" s="3"/>
      <c r="AD57" s="3"/>
      <c r="AE57" s="3"/>
      <c r="AF57" s="3"/>
      <c r="AG57" s="3"/>
      <c r="AH57" s="3">
        <v>10.5</v>
      </c>
      <c r="AI57" s="9"/>
      <c r="AJ57" s="9"/>
      <c r="AK57" s="3"/>
      <c r="AL57" s="38"/>
      <c r="AM57" s="27"/>
      <c r="AN57" s="40"/>
      <c r="AO57" s="38"/>
      <c r="AP57" s="35">
        <f t="shared" si="4"/>
        <v>429.7</v>
      </c>
      <c r="AQ57" s="102">
        <v>50</v>
      </c>
      <c r="AR57" s="99">
        <v>17.600000000000001</v>
      </c>
      <c r="AS57" s="102">
        <v>127.4</v>
      </c>
      <c r="AT57" s="11">
        <v>0</v>
      </c>
      <c r="AU57" s="11">
        <v>10</v>
      </c>
      <c r="AV57" s="11"/>
      <c r="AW57" s="11"/>
      <c r="AX57" s="11">
        <v>3</v>
      </c>
      <c r="AY57" s="98"/>
      <c r="AZ57" s="98">
        <v>10.199999999999999</v>
      </c>
      <c r="BA57" s="98">
        <v>19.5</v>
      </c>
      <c r="BB57" s="3"/>
      <c r="BC57" s="11"/>
      <c r="BD57" s="11">
        <v>148</v>
      </c>
      <c r="BE57" s="98">
        <v>8</v>
      </c>
      <c r="BF57" s="98"/>
      <c r="BG57" s="11"/>
      <c r="BH57" s="11"/>
      <c r="BI57" s="102"/>
      <c r="BJ57" s="102">
        <v>0</v>
      </c>
      <c r="BK57" s="11"/>
      <c r="BL57" s="102"/>
      <c r="BM57" s="98"/>
      <c r="BN57" s="98"/>
      <c r="BO57" s="11"/>
      <c r="BP57" s="22">
        <v>36</v>
      </c>
      <c r="BQ57" s="86"/>
      <c r="BR57" s="32"/>
      <c r="BS57" s="117">
        <v>230.7</v>
      </c>
      <c r="BT57" s="32">
        <v>304.05</v>
      </c>
      <c r="BU57" s="27">
        <f t="shared" si="5"/>
        <v>433.70000000000005</v>
      </c>
      <c r="BV57" s="100">
        <v>185.3</v>
      </c>
      <c r="BW57" s="100"/>
      <c r="BX57" s="102">
        <v>0</v>
      </c>
      <c r="BY57" s="102"/>
      <c r="BZ57" s="102"/>
      <c r="CA57" s="102">
        <v>134.9</v>
      </c>
      <c r="CB57" s="102">
        <v>113.5</v>
      </c>
      <c r="CC57" s="102"/>
      <c r="CD57" s="102"/>
      <c r="CE57" s="102"/>
    </row>
    <row r="58" spans="1:83" x14ac:dyDescent="0.25">
      <c r="A58" s="14">
        <v>53</v>
      </c>
      <c r="B58" s="31" t="s">
        <v>84</v>
      </c>
      <c r="C58" s="211">
        <f t="shared" si="1"/>
        <v>1587.35</v>
      </c>
      <c r="D58" s="3">
        <v>0</v>
      </c>
      <c r="E58" s="11">
        <v>3</v>
      </c>
      <c r="F58" s="11"/>
      <c r="G58" s="38"/>
      <c r="H58" s="49">
        <f t="shared" si="2"/>
        <v>3</v>
      </c>
      <c r="I58" s="20">
        <v>27.6</v>
      </c>
      <c r="J58" s="3">
        <v>10.9</v>
      </c>
      <c r="K58" s="11">
        <v>101.9</v>
      </c>
      <c r="L58" s="11">
        <v>176.1</v>
      </c>
      <c r="M58" s="25"/>
      <c r="N58" s="49">
        <f t="shared" si="3"/>
        <v>316.5</v>
      </c>
      <c r="O58" s="32"/>
      <c r="P58" s="49">
        <v>274.3</v>
      </c>
      <c r="Q58" s="49">
        <f t="shared" si="6"/>
        <v>188.4</v>
      </c>
      <c r="R58" s="20">
        <v>31</v>
      </c>
      <c r="S58" s="3">
        <v>10</v>
      </c>
      <c r="T58" s="3"/>
      <c r="U58" s="3"/>
      <c r="V58" s="11"/>
      <c r="W58" s="3">
        <v>5.6</v>
      </c>
      <c r="X58" s="3">
        <v>8</v>
      </c>
      <c r="Y58" s="3">
        <v>7</v>
      </c>
      <c r="Z58" s="11">
        <v>69.3</v>
      </c>
      <c r="AA58" s="3">
        <v>10.5</v>
      </c>
      <c r="AB58" s="3"/>
      <c r="AC58" s="3"/>
      <c r="AD58" s="3">
        <v>40</v>
      </c>
      <c r="AE58" s="3"/>
      <c r="AF58" s="3"/>
      <c r="AG58" s="3"/>
      <c r="AH58" s="3">
        <v>7</v>
      </c>
      <c r="AI58" s="9"/>
      <c r="AJ58" s="9"/>
      <c r="AK58" s="3"/>
      <c r="AL58" s="38"/>
      <c r="AM58" s="27"/>
      <c r="AN58" s="40"/>
      <c r="AO58" s="38"/>
      <c r="AP58" s="35">
        <f t="shared" si="4"/>
        <v>376.4</v>
      </c>
      <c r="AQ58" s="102">
        <v>50</v>
      </c>
      <c r="AR58" s="99">
        <v>17.600000000000001</v>
      </c>
      <c r="AS58" s="102">
        <v>70.7</v>
      </c>
      <c r="AT58" s="11">
        <v>12</v>
      </c>
      <c r="AU58" s="11">
        <v>10</v>
      </c>
      <c r="AV58" s="11"/>
      <c r="AW58" s="11"/>
      <c r="AX58" s="11">
        <v>3</v>
      </c>
      <c r="AY58" s="98"/>
      <c r="AZ58" s="98">
        <v>10.199999999999999</v>
      </c>
      <c r="BA58" s="98">
        <v>19.5</v>
      </c>
      <c r="BB58" s="3"/>
      <c r="BC58" s="11">
        <v>92.9</v>
      </c>
      <c r="BD58" s="11">
        <v>46.5</v>
      </c>
      <c r="BE58" s="98">
        <v>8</v>
      </c>
      <c r="BF58" s="98"/>
      <c r="BG58" s="11"/>
      <c r="BH58" s="11"/>
      <c r="BI58" s="102"/>
      <c r="BJ58" s="102">
        <v>0</v>
      </c>
      <c r="BK58" s="11"/>
      <c r="BL58" s="102"/>
      <c r="BM58" s="98"/>
      <c r="BN58" s="98"/>
      <c r="BO58" s="11"/>
      <c r="BP58" s="22">
        <v>36</v>
      </c>
      <c r="BQ58" s="86"/>
      <c r="BR58" s="32"/>
      <c r="BS58" s="117">
        <v>230.7</v>
      </c>
      <c r="BT58" s="32">
        <v>59.25</v>
      </c>
      <c r="BU58" s="27">
        <f t="shared" si="5"/>
        <v>138.80000000000001</v>
      </c>
      <c r="BV58" s="100">
        <v>64.7</v>
      </c>
      <c r="BW58" s="100"/>
      <c r="BX58" s="102">
        <v>0</v>
      </c>
      <c r="BY58" s="102"/>
      <c r="BZ58" s="102"/>
      <c r="CA58" s="102">
        <v>35</v>
      </c>
      <c r="CB58" s="102">
        <v>39.1</v>
      </c>
      <c r="CC58" s="102"/>
      <c r="CD58" s="102"/>
      <c r="CE58" s="102"/>
    </row>
    <row r="59" spans="1:83" x14ac:dyDescent="0.25">
      <c r="A59" s="14">
        <v>54</v>
      </c>
      <c r="B59" s="31" t="s">
        <v>85</v>
      </c>
      <c r="C59" s="211">
        <f t="shared" si="1"/>
        <v>1066.5</v>
      </c>
      <c r="D59" s="3">
        <v>9.9</v>
      </c>
      <c r="E59" s="11">
        <v>3</v>
      </c>
      <c r="F59" s="11"/>
      <c r="G59" s="38"/>
      <c r="H59" s="49">
        <f t="shared" si="2"/>
        <v>12.9</v>
      </c>
      <c r="I59" s="20">
        <v>9.1999999999999993</v>
      </c>
      <c r="J59" s="3">
        <v>3.6</v>
      </c>
      <c r="K59" s="11">
        <v>0</v>
      </c>
      <c r="L59" s="11">
        <v>226.4</v>
      </c>
      <c r="M59" s="9">
        <v>143.5</v>
      </c>
      <c r="N59" s="49">
        <f t="shared" si="3"/>
        <v>382.70000000000005</v>
      </c>
      <c r="O59" s="32"/>
      <c r="P59" s="49"/>
      <c r="Q59" s="49">
        <f t="shared" si="6"/>
        <v>106.39999999999999</v>
      </c>
      <c r="R59" s="20">
        <v>12</v>
      </c>
      <c r="S59" s="3">
        <v>22</v>
      </c>
      <c r="T59" s="3"/>
      <c r="U59" s="3"/>
      <c r="V59" s="11"/>
      <c r="W59" s="4">
        <v>8.4</v>
      </c>
      <c r="X59" s="3">
        <v>10.4</v>
      </c>
      <c r="Y59" s="3"/>
      <c r="Z59" s="11">
        <v>37.799999999999997</v>
      </c>
      <c r="AA59" s="3"/>
      <c r="AB59" s="3"/>
      <c r="AC59" s="3"/>
      <c r="AD59" s="3"/>
      <c r="AE59" s="3"/>
      <c r="AF59" s="3"/>
      <c r="AG59" s="3">
        <v>5.3</v>
      </c>
      <c r="AH59" s="3">
        <v>10.5</v>
      </c>
      <c r="AI59" s="9"/>
      <c r="AJ59" s="9"/>
      <c r="AK59" s="3"/>
      <c r="AL59" s="38"/>
      <c r="AM59" s="27"/>
      <c r="AN59" s="40"/>
      <c r="AO59" s="38"/>
      <c r="AP59" s="35">
        <f t="shared" si="4"/>
        <v>218.79999999999995</v>
      </c>
      <c r="AQ59" s="102">
        <v>50</v>
      </c>
      <c r="AR59" s="99">
        <v>17.600000000000001</v>
      </c>
      <c r="AS59" s="102">
        <v>60.8</v>
      </c>
      <c r="AT59" s="11">
        <v>0</v>
      </c>
      <c r="AU59" s="11">
        <v>10</v>
      </c>
      <c r="AV59" s="11"/>
      <c r="AW59" s="11"/>
      <c r="AX59" s="11">
        <v>3</v>
      </c>
      <c r="AY59" s="98"/>
      <c r="AZ59" s="98">
        <v>10.199999999999999</v>
      </c>
      <c r="BA59" s="98">
        <v>19.5</v>
      </c>
      <c r="BB59" s="3"/>
      <c r="BC59" s="11">
        <v>0</v>
      </c>
      <c r="BD59" s="11">
        <v>21.7</v>
      </c>
      <c r="BE59" s="98">
        <v>8</v>
      </c>
      <c r="BF59" s="98"/>
      <c r="BG59" s="11"/>
      <c r="BH59" s="11"/>
      <c r="BI59" s="102"/>
      <c r="BJ59" s="102">
        <v>0</v>
      </c>
      <c r="BK59" s="11"/>
      <c r="BL59" s="102"/>
      <c r="BM59" s="98"/>
      <c r="BN59" s="98"/>
      <c r="BO59" s="11"/>
      <c r="BP59" s="22">
        <v>18</v>
      </c>
      <c r="BQ59" s="86"/>
      <c r="BR59" s="32"/>
      <c r="BS59" s="117">
        <v>230.7</v>
      </c>
      <c r="BT59" s="32">
        <v>27.3</v>
      </c>
      <c r="BU59" s="27">
        <f t="shared" si="5"/>
        <v>87.699999999999989</v>
      </c>
      <c r="BV59" s="100">
        <v>35.299999999999997</v>
      </c>
      <c r="BW59" s="100"/>
      <c r="BX59" s="102">
        <v>0</v>
      </c>
      <c r="BY59" s="102"/>
      <c r="BZ59" s="102"/>
      <c r="CA59" s="102">
        <v>24.4</v>
      </c>
      <c r="CB59" s="102">
        <v>28</v>
      </c>
      <c r="CC59" s="102"/>
      <c r="CD59" s="102"/>
      <c r="CE59" s="102"/>
    </row>
    <row r="60" spans="1:83" x14ac:dyDescent="0.25">
      <c r="A60" s="14">
        <v>55</v>
      </c>
      <c r="B60" s="31" t="s">
        <v>86</v>
      </c>
      <c r="C60" s="211">
        <f t="shared" si="1"/>
        <v>4591.0600000000004</v>
      </c>
      <c r="D60" s="3">
        <v>9.9</v>
      </c>
      <c r="E60" s="11">
        <v>3</v>
      </c>
      <c r="F60" s="11"/>
      <c r="G60" s="38"/>
      <c r="H60" s="49">
        <f t="shared" si="2"/>
        <v>12.9</v>
      </c>
      <c r="I60" s="20">
        <v>59.8</v>
      </c>
      <c r="J60" s="3">
        <v>23.6</v>
      </c>
      <c r="K60" s="11">
        <v>1387.5</v>
      </c>
      <c r="L60" s="11">
        <v>654.20000000000005</v>
      </c>
      <c r="M60" s="25"/>
      <c r="N60" s="49">
        <f t="shared" si="3"/>
        <v>2125.1000000000004</v>
      </c>
      <c r="O60" s="32"/>
      <c r="P60" s="49"/>
      <c r="Q60" s="49">
        <f t="shared" si="6"/>
        <v>582.16</v>
      </c>
      <c r="R60" s="20">
        <v>128.06</v>
      </c>
      <c r="S60" s="3">
        <v>82.6</v>
      </c>
      <c r="T60" s="3"/>
      <c r="U60" s="3"/>
      <c r="V60" s="11"/>
      <c r="W60" s="3">
        <v>17.5</v>
      </c>
      <c r="X60" s="3">
        <v>10</v>
      </c>
      <c r="Y60" s="3"/>
      <c r="Z60" s="11">
        <v>283.5</v>
      </c>
      <c r="AA60" s="3">
        <v>50</v>
      </c>
      <c r="AB60" s="3"/>
      <c r="AC60" s="3"/>
      <c r="AD60" s="3"/>
      <c r="AE60" s="3"/>
      <c r="AF60" s="3"/>
      <c r="AG60" s="3"/>
      <c r="AH60" s="3">
        <v>10.5</v>
      </c>
      <c r="AI60" s="9"/>
      <c r="AJ60" s="9"/>
      <c r="AK60" s="3"/>
      <c r="AL60" s="38"/>
      <c r="AM60" s="27"/>
      <c r="AN60" s="40"/>
      <c r="AO60" s="38"/>
      <c r="AP60" s="35">
        <f t="shared" si="4"/>
        <v>905.5</v>
      </c>
      <c r="AQ60" s="102">
        <v>50</v>
      </c>
      <c r="AR60" s="99">
        <v>17.600000000000001</v>
      </c>
      <c r="AS60" s="102">
        <v>127.7</v>
      </c>
      <c r="AT60" s="11">
        <v>0</v>
      </c>
      <c r="AU60" s="11">
        <v>10</v>
      </c>
      <c r="AV60" s="11"/>
      <c r="AW60" s="11"/>
      <c r="AX60" s="11">
        <v>3</v>
      </c>
      <c r="AY60" s="98"/>
      <c r="AZ60" s="98">
        <v>10.199999999999999</v>
      </c>
      <c r="BA60" s="98">
        <v>19.5</v>
      </c>
      <c r="BB60" s="3"/>
      <c r="BC60" s="11">
        <v>414.6</v>
      </c>
      <c r="BD60" s="11">
        <v>214.9</v>
      </c>
      <c r="BE60" s="98">
        <v>8</v>
      </c>
      <c r="BF60" s="98"/>
      <c r="BG60" s="11"/>
      <c r="BH60" s="11"/>
      <c r="BI60" s="102"/>
      <c r="BJ60" s="102">
        <v>0</v>
      </c>
      <c r="BK60" s="11"/>
      <c r="BL60" s="104"/>
      <c r="BM60" s="98"/>
      <c r="BN60" s="98"/>
      <c r="BO60" s="11"/>
      <c r="BP60" s="22">
        <v>30</v>
      </c>
      <c r="BQ60" s="86"/>
      <c r="BR60" s="32"/>
      <c r="BS60" s="117"/>
      <c r="BT60" s="32">
        <v>426.9</v>
      </c>
      <c r="BU60" s="27">
        <f t="shared" si="5"/>
        <v>538.5</v>
      </c>
      <c r="BV60" s="100">
        <v>264.7</v>
      </c>
      <c r="BW60" s="100"/>
      <c r="BX60" s="102">
        <v>0</v>
      </c>
      <c r="BY60" s="102"/>
      <c r="BZ60" s="102"/>
      <c r="CA60" s="102">
        <v>143.4</v>
      </c>
      <c r="CB60" s="102">
        <v>130.4</v>
      </c>
      <c r="CC60" s="102"/>
      <c r="CD60" s="102"/>
      <c r="CE60" s="102"/>
    </row>
    <row r="61" spans="1:83" x14ac:dyDescent="0.25">
      <c r="A61" s="14">
        <v>57</v>
      </c>
      <c r="B61" s="31" t="s">
        <v>88</v>
      </c>
      <c r="C61" s="211">
        <f t="shared" si="1"/>
        <v>5729.35</v>
      </c>
      <c r="D61" s="3">
        <v>0</v>
      </c>
      <c r="E61" s="11">
        <v>3</v>
      </c>
      <c r="F61" s="11"/>
      <c r="G61" s="38"/>
      <c r="H61" s="49">
        <f t="shared" si="2"/>
        <v>3</v>
      </c>
      <c r="I61" s="143">
        <v>133.5</v>
      </c>
      <c r="J61" s="81">
        <v>52.8</v>
      </c>
      <c r="K61" s="11">
        <v>1725.1</v>
      </c>
      <c r="L61" s="11">
        <v>807.7</v>
      </c>
      <c r="M61" s="25"/>
      <c r="N61" s="49">
        <f t="shared" si="3"/>
        <v>2719.1</v>
      </c>
      <c r="O61" s="32"/>
      <c r="P61" s="49"/>
      <c r="Q61" s="49">
        <f t="shared" si="6"/>
        <v>703.1</v>
      </c>
      <c r="R61" s="20">
        <v>200</v>
      </c>
      <c r="S61" s="3">
        <v>94.3</v>
      </c>
      <c r="T61" s="3"/>
      <c r="U61" s="3">
        <v>8.5</v>
      </c>
      <c r="V61" s="11"/>
      <c r="W61" s="3">
        <v>16.8</v>
      </c>
      <c r="X61" s="3">
        <v>6.2</v>
      </c>
      <c r="Y61" s="3">
        <v>18.5</v>
      </c>
      <c r="Z61" s="11">
        <v>302.39999999999998</v>
      </c>
      <c r="AA61" s="3">
        <v>10.5</v>
      </c>
      <c r="AB61" s="3"/>
      <c r="AC61" s="3"/>
      <c r="AD61" s="3"/>
      <c r="AE61" s="3"/>
      <c r="AF61" s="3"/>
      <c r="AG61" s="3"/>
      <c r="AH61" s="3">
        <v>10.5</v>
      </c>
      <c r="AI61" s="9"/>
      <c r="AJ61" s="9"/>
      <c r="AK61" s="3">
        <v>35.4</v>
      </c>
      <c r="AL61" s="38"/>
      <c r="AM61" s="27"/>
      <c r="AN61" s="40"/>
      <c r="AO61" s="38"/>
      <c r="AP61" s="35">
        <f t="shared" si="4"/>
        <v>653.09999999999991</v>
      </c>
      <c r="AQ61" s="102">
        <v>50</v>
      </c>
      <c r="AR61" s="99">
        <v>17.600000000000001</v>
      </c>
      <c r="AS61" s="102">
        <v>273.7</v>
      </c>
      <c r="AT61" s="11">
        <v>0</v>
      </c>
      <c r="AU61" s="11">
        <v>10</v>
      </c>
      <c r="AV61" s="11"/>
      <c r="AW61" s="11"/>
      <c r="AX61" s="11">
        <v>3</v>
      </c>
      <c r="AY61" s="98"/>
      <c r="AZ61" s="98">
        <v>10.199999999999999</v>
      </c>
      <c r="BA61" s="98">
        <v>19.5</v>
      </c>
      <c r="BB61" s="3"/>
      <c r="BC61" s="11">
        <v>0</v>
      </c>
      <c r="BD61" s="11">
        <v>229.8</v>
      </c>
      <c r="BE61" s="98">
        <v>8</v>
      </c>
      <c r="BF61" s="98"/>
      <c r="BG61" s="11"/>
      <c r="BH61" s="11"/>
      <c r="BI61" s="102"/>
      <c r="BJ61" s="102">
        <v>14</v>
      </c>
      <c r="BK61" s="11"/>
      <c r="BL61" s="103"/>
      <c r="BM61" s="98"/>
      <c r="BN61" s="98"/>
      <c r="BO61" s="11"/>
      <c r="BP61" s="22">
        <v>17.3</v>
      </c>
      <c r="BQ61" s="86"/>
      <c r="BR61" s="32"/>
      <c r="BS61" s="117"/>
      <c r="BT61" s="32">
        <v>533.85</v>
      </c>
      <c r="BU61" s="27">
        <f t="shared" si="5"/>
        <v>1117.2</v>
      </c>
      <c r="BV61" s="100">
        <v>282.3</v>
      </c>
      <c r="BW61" s="100"/>
      <c r="BX61" s="104">
        <v>374.7</v>
      </c>
      <c r="BY61" s="104"/>
      <c r="BZ61" s="104">
        <v>150</v>
      </c>
      <c r="CA61" s="104">
        <v>148.5</v>
      </c>
      <c r="CB61" s="104">
        <v>161.69999999999999</v>
      </c>
      <c r="CC61" s="104"/>
      <c r="CD61" s="104"/>
      <c r="CE61" s="104"/>
    </row>
    <row r="62" spans="1:83" x14ac:dyDescent="0.25">
      <c r="A62" s="14">
        <v>58</v>
      </c>
      <c r="B62" s="31" t="s">
        <v>133</v>
      </c>
      <c r="C62" s="211">
        <f t="shared" si="1"/>
        <v>5173.99</v>
      </c>
      <c r="D62" s="3">
        <v>4.0999999999999996</v>
      </c>
      <c r="E62" s="11">
        <v>3</v>
      </c>
      <c r="F62" s="11"/>
      <c r="G62" s="38"/>
      <c r="H62" s="49">
        <f t="shared" si="2"/>
        <v>7.1</v>
      </c>
      <c r="I62" s="143">
        <v>147.30000000000001</v>
      </c>
      <c r="J62" s="81">
        <v>58.2</v>
      </c>
      <c r="K62" s="11">
        <v>2404.8000000000002</v>
      </c>
      <c r="L62" s="11">
        <v>830.3</v>
      </c>
      <c r="M62" s="9"/>
      <c r="N62" s="49">
        <f t="shared" si="3"/>
        <v>3440.6000000000004</v>
      </c>
      <c r="O62" s="32"/>
      <c r="P62" s="49"/>
      <c r="Q62" s="49">
        <f t="shared" si="6"/>
        <v>529.54</v>
      </c>
      <c r="R62" s="20">
        <v>59.04</v>
      </c>
      <c r="S62" s="3">
        <v>47.2</v>
      </c>
      <c r="T62" s="3"/>
      <c r="U62" s="3">
        <v>3.1</v>
      </c>
      <c r="V62" s="11"/>
      <c r="W62" s="3">
        <v>16.8</v>
      </c>
      <c r="X62" s="3">
        <v>4.2</v>
      </c>
      <c r="Y62" s="3"/>
      <c r="Z62" s="11">
        <v>163.80000000000001</v>
      </c>
      <c r="AA62" s="3">
        <v>80</v>
      </c>
      <c r="AB62" s="3"/>
      <c r="AC62" s="3"/>
      <c r="AD62" s="3">
        <v>120</v>
      </c>
      <c r="AE62" s="3"/>
      <c r="AF62" s="3"/>
      <c r="AG62" s="3"/>
      <c r="AH62" s="3"/>
      <c r="AI62" s="9"/>
      <c r="AJ62" s="9"/>
      <c r="AK62" s="3">
        <v>35.4</v>
      </c>
      <c r="AL62" s="38"/>
      <c r="AM62" s="27"/>
      <c r="AN62" s="40"/>
      <c r="AO62" s="38"/>
      <c r="AP62" s="35">
        <f t="shared" si="4"/>
        <v>463.79999999999995</v>
      </c>
      <c r="AQ62" s="102">
        <v>50</v>
      </c>
      <c r="AR62" s="99">
        <v>17.600000000000001</v>
      </c>
      <c r="AS62" s="102">
        <v>152</v>
      </c>
      <c r="AT62" s="11">
        <v>0</v>
      </c>
      <c r="AU62" s="11">
        <v>10</v>
      </c>
      <c r="AV62" s="11"/>
      <c r="AW62" s="11"/>
      <c r="AX62" s="11">
        <v>3</v>
      </c>
      <c r="AY62" s="98"/>
      <c r="AZ62" s="98">
        <v>10.199999999999999</v>
      </c>
      <c r="BA62" s="98">
        <v>19.5</v>
      </c>
      <c r="BB62" s="3"/>
      <c r="BC62" s="11">
        <v>0</v>
      </c>
      <c r="BD62" s="11">
        <v>120.80000000000001</v>
      </c>
      <c r="BE62" s="98">
        <v>8</v>
      </c>
      <c r="BF62" s="98"/>
      <c r="BG62" s="11"/>
      <c r="BH62" s="11"/>
      <c r="BI62" s="100"/>
      <c r="BJ62" s="104">
        <v>18.7</v>
      </c>
      <c r="BK62" s="11"/>
      <c r="BL62" s="104"/>
      <c r="BM62" s="98"/>
      <c r="BN62" s="98"/>
      <c r="BO62" s="22"/>
      <c r="BP62" s="22">
        <v>54</v>
      </c>
      <c r="BQ62" s="86"/>
      <c r="BR62" s="32"/>
      <c r="BS62" s="117"/>
      <c r="BT62" s="32">
        <v>219.15</v>
      </c>
      <c r="BU62" s="27">
        <f t="shared" si="5"/>
        <v>513.80000000000007</v>
      </c>
      <c r="BV62" s="100">
        <v>152.9</v>
      </c>
      <c r="BW62" s="100"/>
      <c r="BX62" s="102">
        <v>218.2</v>
      </c>
      <c r="BY62" s="104"/>
      <c r="BZ62" s="104">
        <v>0</v>
      </c>
      <c r="CA62" s="104">
        <v>43.5</v>
      </c>
      <c r="CB62" s="104">
        <v>99.2</v>
      </c>
      <c r="CC62" s="104"/>
      <c r="CD62" s="104"/>
      <c r="CE62" s="104"/>
    </row>
    <row r="63" spans="1:83" x14ac:dyDescent="0.25">
      <c r="A63" s="14">
        <v>59</v>
      </c>
      <c r="B63" s="31" t="s">
        <v>204</v>
      </c>
      <c r="C63" s="211">
        <f t="shared" si="1"/>
        <v>5675.3499999999995</v>
      </c>
      <c r="D63" s="3">
        <v>9.3000000000000007</v>
      </c>
      <c r="E63" s="11">
        <v>3</v>
      </c>
      <c r="F63" s="11"/>
      <c r="G63" s="38"/>
      <c r="H63" s="49">
        <f t="shared" si="2"/>
        <v>12.3</v>
      </c>
      <c r="I63" s="20">
        <v>138.1</v>
      </c>
      <c r="J63" s="3">
        <v>54.6</v>
      </c>
      <c r="K63" s="11">
        <v>2804.9</v>
      </c>
      <c r="L63" s="11">
        <v>855.5</v>
      </c>
      <c r="M63" s="9"/>
      <c r="N63" s="49">
        <f t="shared" si="3"/>
        <v>3853.1</v>
      </c>
      <c r="O63" s="32"/>
      <c r="P63" s="49"/>
      <c r="Q63" s="49">
        <f t="shared" si="6"/>
        <v>710.9</v>
      </c>
      <c r="R63" s="20">
        <v>100</v>
      </c>
      <c r="S63" s="3">
        <v>99.9</v>
      </c>
      <c r="T63" s="3"/>
      <c r="U63" s="3">
        <v>8.5</v>
      </c>
      <c r="V63" s="11"/>
      <c r="W63" s="3">
        <v>59.4</v>
      </c>
      <c r="X63" s="3">
        <v>8</v>
      </c>
      <c r="Y63" s="3">
        <v>95</v>
      </c>
      <c r="Z63" s="11">
        <v>170.1</v>
      </c>
      <c r="AA63" s="3"/>
      <c r="AB63" s="3"/>
      <c r="AC63" s="3"/>
      <c r="AD63" s="3">
        <v>120</v>
      </c>
      <c r="AE63" s="3"/>
      <c r="AF63" s="3"/>
      <c r="AG63" s="3"/>
      <c r="AH63" s="3">
        <v>50</v>
      </c>
      <c r="AI63" s="9"/>
      <c r="AJ63" s="9"/>
      <c r="AK63" s="3"/>
      <c r="AL63" s="38"/>
      <c r="AM63" s="27"/>
      <c r="AN63" s="40"/>
      <c r="AO63" s="80"/>
      <c r="AP63" s="35">
        <f t="shared" si="4"/>
        <v>543.89999999999986</v>
      </c>
      <c r="AQ63" s="102">
        <v>50</v>
      </c>
      <c r="AR63" s="99">
        <v>17.600000000000001</v>
      </c>
      <c r="AS63" s="102">
        <v>240.7</v>
      </c>
      <c r="AT63" s="11">
        <v>15.2</v>
      </c>
      <c r="AU63" s="3">
        <v>10</v>
      </c>
      <c r="AV63" s="3"/>
      <c r="AW63" s="3"/>
      <c r="AX63" s="3">
        <v>3</v>
      </c>
      <c r="AY63" s="98"/>
      <c r="AZ63" s="98">
        <v>10.199999999999999</v>
      </c>
      <c r="BA63" s="98">
        <v>19.5</v>
      </c>
      <c r="BB63" s="3"/>
      <c r="BC63" s="11">
        <v>0</v>
      </c>
      <c r="BD63" s="11">
        <v>125.69999999999999</v>
      </c>
      <c r="BE63" s="98">
        <v>8</v>
      </c>
      <c r="BF63" s="98"/>
      <c r="BG63" s="11"/>
      <c r="BH63" s="11"/>
      <c r="BI63" s="100"/>
      <c r="BJ63" s="104">
        <v>18</v>
      </c>
      <c r="BK63" s="11"/>
      <c r="BL63" s="104"/>
      <c r="BM63" s="98"/>
      <c r="BN63" s="11"/>
      <c r="BO63" s="22"/>
      <c r="BP63" s="22">
        <v>26</v>
      </c>
      <c r="BQ63" s="86"/>
      <c r="BR63" s="32"/>
      <c r="BS63" s="117"/>
      <c r="BT63" s="32">
        <v>210.15</v>
      </c>
      <c r="BU63" s="27">
        <f t="shared" si="5"/>
        <v>345</v>
      </c>
      <c r="BV63" s="101">
        <v>158.80000000000001</v>
      </c>
      <c r="BW63" s="100"/>
      <c r="BX63" s="104">
        <v>0</v>
      </c>
      <c r="BY63" s="104"/>
      <c r="BZ63" s="104"/>
      <c r="CA63" s="104">
        <v>72.7</v>
      </c>
      <c r="CB63" s="104">
        <v>113.5</v>
      </c>
      <c r="CC63" s="104"/>
      <c r="CD63" s="104"/>
      <c r="CE63" s="104"/>
    </row>
    <row r="64" spans="1:83" x14ac:dyDescent="0.25">
      <c r="A64" s="14">
        <v>60</v>
      </c>
      <c r="B64" s="31" t="s">
        <v>205</v>
      </c>
      <c r="C64" s="211">
        <f t="shared" si="1"/>
        <v>5383.65</v>
      </c>
      <c r="D64" s="3">
        <v>12.2</v>
      </c>
      <c r="E64" s="11">
        <v>3</v>
      </c>
      <c r="F64" s="11"/>
      <c r="G64" s="38"/>
      <c r="H64" s="49">
        <f t="shared" si="2"/>
        <v>15.2</v>
      </c>
      <c r="I64" s="143">
        <v>138</v>
      </c>
      <c r="J64" s="81">
        <v>54.5</v>
      </c>
      <c r="K64" s="11">
        <v>2888.3</v>
      </c>
      <c r="L64" s="11">
        <v>805</v>
      </c>
      <c r="M64" s="9"/>
      <c r="N64" s="49">
        <f t="shared" si="3"/>
        <v>3885.8</v>
      </c>
      <c r="O64" s="32"/>
      <c r="P64" s="49"/>
      <c r="Q64" s="49">
        <f t="shared" si="6"/>
        <v>481.59999999999997</v>
      </c>
      <c r="R64" s="20">
        <v>40.6</v>
      </c>
      <c r="S64" s="3">
        <v>94.5</v>
      </c>
      <c r="T64" s="3"/>
      <c r="U64" s="3"/>
      <c r="V64" s="11"/>
      <c r="W64" s="3">
        <v>33.5</v>
      </c>
      <c r="X64" s="3">
        <v>12.8</v>
      </c>
      <c r="Y64" s="3">
        <v>95</v>
      </c>
      <c r="Z64" s="11">
        <v>129.9</v>
      </c>
      <c r="AA64" s="3">
        <v>4.8</v>
      </c>
      <c r="AB64" s="3"/>
      <c r="AC64" s="3"/>
      <c r="AD64" s="3">
        <v>60</v>
      </c>
      <c r="AE64" s="3"/>
      <c r="AF64" s="3"/>
      <c r="AG64" s="3"/>
      <c r="AH64" s="3">
        <v>10.5</v>
      </c>
      <c r="AI64" s="9"/>
      <c r="AJ64" s="9"/>
      <c r="AK64" s="3"/>
      <c r="AL64" s="38"/>
      <c r="AM64" s="27"/>
      <c r="AN64" s="40"/>
      <c r="AO64" s="80"/>
      <c r="AP64" s="35">
        <f t="shared" si="4"/>
        <v>401</v>
      </c>
      <c r="AQ64" s="102">
        <v>50</v>
      </c>
      <c r="AR64" s="99">
        <v>17.600000000000001</v>
      </c>
      <c r="AS64" s="102">
        <v>115.4</v>
      </c>
      <c r="AT64" s="11">
        <v>12.7</v>
      </c>
      <c r="AU64" s="3">
        <v>10</v>
      </c>
      <c r="AV64" s="3"/>
      <c r="AW64" s="3"/>
      <c r="AX64" s="3">
        <v>3</v>
      </c>
      <c r="AY64" s="98"/>
      <c r="AZ64" s="98">
        <v>10.199999999999999</v>
      </c>
      <c r="BA64" s="98">
        <v>19.5</v>
      </c>
      <c r="BB64" s="3"/>
      <c r="BC64" s="2">
        <v>0</v>
      </c>
      <c r="BD64" s="11">
        <v>91.1</v>
      </c>
      <c r="BE64" s="98">
        <v>8</v>
      </c>
      <c r="BF64" s="98"/>
      <c r="BG64" s="11"/>
      <c r="BH64" s="11"/>
      <c r="BI64" s="100"/>
      <c r="BJ64" s="104">
        <v>9.5</v>
      </c>
      <c r="BK64" s="11"/>
      <c r="BL64" s="104"/>
      <c r="BM64" s="98"/>
      <c r="BN64" s="11"/>
      <c r="BO64" s="22"/>
      <c r="BP64" s="22">
        <v>54</v>
      </c>
      <c r="BQ64" s="86"/>
      <c r="BR64" s="32"/>
      <c r="BS64" s="117"/>
      <c r="BT64" s="32">
        <v>154.65</v>
      </c>
      <c r="BU64" s="27">
        <f t="shared" si="5"/>
        <v>445.40000000000003</v>
      </c>
      <c r="BV64" s="101">
        <v>117.6</v>
      </c>
      <c r="BW64" s="100"/>
      <c r="BX64" s="104">
        <v>237</v>
      </c>
      <c r="BY64" s="104"/>
      <c r="BZ64" s="104">
        <v>0</v>
      </c>
      <c r="CA64" s="104">
        <v>0</v>
      </c>
      <c r="CB64" s="104">
        <v>90.8</v>
      </c>
      <c r="CC64" s="104"/>
      <c r="CD64" s="104"/>
      <c r="CE64" s="104"/>
    </row>
    <row r="65" spans="1:83" ht="14.25" customHeight="1" x14ac:dyDescent="0.25">
      <c r="A65" s="14">
        <v>61</v>
      </c>
      <c r="B65" s="5" t="s">
        <v>89</v>
      </c>
      <c r="C65" s="211">
        <f t="shared" si="1"/>
        <v>1549.2</v>
      </c>
      <c r="D65" s="3">
        <v>8</v>
      </c>
      <c r="E65" s="11">
        <v>0</v>
      </c>
      <c r="F65" s="11"/>
      <c r="G65" s="38"/>
      <c r="H65" s="49">
        <f t="shared" si="2"/>
        <v>8</v>
      </c>
      <c r="I65" s="206">
        <v>27.6</v>
      </c>
      <c r="J65" s="207">
        <v>10.9</v>
      </c>
      <c r="K65" s="1">
        <v>525.5</v>
      </c>
      <c r="L65" s="17">
        <v>244.1</v>
      </c>
      <c r="M65" s="9">
        <v>86.1</v>
      </c>
      <c r="N65" s="49">
        <f t="shared" si="3"/>
        <v>894.2</v>
      </c>
      <c r="O65" s="32"/>
      <c r="P65" s="49"/>
      <c r="Q65" s="49">
        <f t="shared" si="6"/>
        <v>168.7</v>
      </c>
      <c r="R65" s="20">
        <v>30</v>
      </c>
      <c r="S65" s="3">
        <v>29</v>
      </c>
      <c r="T65" s="3"/>
      <c r="U65" s="3"/>
      <c r="V65" s="11"/>
      <c r="W65" s="3">
        <v>8.4</v>
      </c>
      <c r="X65" s="3">
        <v>8</v>
      </c>
      <c r="Y65" s="3">
        <v>22.5</v>
      </c>
      <c r="Z65" s="11">
        <v>56.8</v>
      </c>
      <c r="AB65" s="3"/>
      <c r="AC65" s="3"/>
      <c r="AD65" s="3"/>
      <c r="AE65" s="3"/>
      <c r="AF65" s="3"/>
      <c r="AG65" s="3">
        <v>3.5</v>
      </c>
      <c r="AH65" s="3">
        <v>10.5</v>
      </c>
      <c r="AI65" s="9"/>
      <c r="AJ65" s="9"/>
      <c r="AK65" s="6"/>
      <c r="AL65" s="38"/>
      <c r="AM65" s="27"/>
      <c r="AN65" s="42"/>
      <c r="AO65" s="80"/>
      <c r="AP65" s="35">
        <f t="shared" si="4"/>
        <v>230.3</v>
      </c>
      <c r="AQ65" s="102">
        <v>50</v>
      </c>
      <c r="AR65" s="99">
        <v>17.600000000000001</v>
      </c>
      <c r="AS65" s="103">
        <v>58.5</v>
      </c>
      <c r="AT65" s="3">
        <v>16.8</v>
      </c>
      <c r="AU65" s="3">
        <v>10</v>
      </c>
      <c r="AV65" s="3"/>
      <c r="AW65" s="3"/>
      <c r="AX65" s="3">
        <v>3</v>
      </c>
      <c r="AY65" s="98"/>
      <c r="AZ65" s="98">
        <v>10.199999999999999</v>
      </c>
      <c r="BA65" s="98">
        <v>19.5</v>
      </c>
      <c r="BB65" s="2"/>
      <c r="BD65" s="2">
        <v>36.700000000000003</v>
      </c>
      <c r="BE65" s="98">
        <v>8</v>
      </c>
      <c r="BF65" s="98"/>
      <c r="BG65" s="11"/>
      <c r="BH65" s="11"/>
      <c r="BI65" s="104"/>
      <c r="BJ65" s="104">
        <v>0</v>
      </c>
      <c r="BK65" s="2"/>
      <c r="BL65" s="104"/>
      <c r="BM65" s="11"/>
      <c r="BN65" s="11"/>
      <c r="BO65" s="2"/>
      <c r="BP65" s="31">
        <v>0</v>
      </c>
      <c r="BQ65" s="87"/>
      <c r="BR65" s="32"/>
      <c r="BS65" s="117"/>
      <c r="BT65" s="32">
        <v>71.7</v>
      </c>
      <c r="BU65" s="27">
        <f t="shared" si="5"/>
        <v>176.29999999999998</v>
      </c>
      <c r="BV65" s="101">
        <v>52.9</v>
      </c>
      <c r="BW65" s="101"/>
      <c r="BX65" s="104"/>
      <c r="BY65" s="104"/>
      <c r="BZ65" s="104"/>
      <c r="CA65" s="102">
        <v>64.8</v>
      </c>
      <c r="CB65" s="102">
        <v>58.6</v>
      </c>
      <c r="CC65" s="104"/>
      <c r="CD65" s="104"/>
      <c r="CE65" s="104"/>
    </row>
    <row r="66" spans="1:83" x14ac:dyDescent="0.25">
      <c r="A66" s="14">
        <v>62</v>
      </c>
      <c r="B66" s="37" t="s">
        <v>90</v>
      </c>
      <c r="C66" s="211">
        <f t="shared" si="1"/>
        <v>306.7</v>
      </c>
      <c r="D66" s="3"/>
      <c r="E66" s="3"/>
      <c r="F66" s="11"/>
      <c r="G66" s="38"/>
      <c r="H66" s="49">
        <f t="shared" ref="H66:H69" si="7">D66+E66</f>
        <v>0</v>
      </c>
      <c r="I66" s="2"/>
      <c r="J66" s="2"/>
      <c r="K66" s="2"/>
      <c r="M66" s="25"/>
      <c r="N66" s="49">
        <f t="shared" si="3"/>
        <v>0</v>
      </c>
      <c r="O66" s="33"/>
      <c r="P66" s="49"/>
      <c r="Q66" s="49">
        <f t="shared" si="6"/>
        <v>0</v>
      </c>
      <c r="T66" s="3"/>
      <c r="U66" s="3"/>
      <c r="V66" s="3"/>
      <c r="Z66" s="3"/>
      <c r="AA66" s="3"/>
      <c r="AB66" s="3"/>
      <c r="AC66" s="3"/>
      <c r="AD66" s="3"/>
      <c r="AE66" s="3"/>
      <c r="AF66" s="3"/>
      <c r="AG66" s="3"/>
      <c r="AI66" s="9"/>
      <c r="AJ66" s="9"/>
      <c r="AK66" s="3"/>
      <c r="AL66" s="38"/>
      <c r="AM66" s="27"/>
      <c r="AN66" s="43"/>
      <c r="AO66" s="39"/>
      <c r="AP66" s="35">
        <f t="shared" si="4"/>
        <v>0</v>
      </c>
      <c r="AQ66" s="102"/>
      <c r="AR66" s="20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6"/>
      <c r="BM66" s="2"/>
      <c r="BN66" s="3"/>
      <c r="BO66" s="3"/>
      <c r="BP66" s="9"/>
      <c r="BQ66" s="88"/>
      <c r="BR66" s="33"/>
      <c r="BS66" s="117"/>
      <c r="BT66" s="32">
        <v>59.7</v>
      </c>
      <c r="BU66" s="27">
        <f t="shared" si="5"/>
        <v>247</v>
      </c>
      <c r="BV66" s="100">
        <v>247</v>
      </c>
      <c r="BW66" s="100"/>
      <c r="BX66" s="102"/>
      <c r="BY66" s="102"/>
      <c r="BZ66" s="102"/>
      <c r="CA66" s="102"/>
      <c r="CB66" s="102"/>
      <c r="CC66" s="102"/>
      <c r="CD66" s="102"/>
      <c r="CE66" s="102"/>
    </row>
    <row r="67" spans="1:83" x14ac:dyDescent="0.25">
      <c r="A67" s="14">
        <v>63</v>
      </c>
      <c r="B67" s="37" t="s">
        <v>91</v>
      </c>
      <c r="C67" s="211">
        <f t="shared" si="1"/>
        <v>116.15</v>
      </c>
      <c r="D67" s="3"/>
      <c r="E67" s="3"/>
      <c r="F67" s="11"/>
      <c r="G67" s="38"/>
      <c r="H67" s="49">
        <f t="shared" si="7"/>
        <v>0</v>
      </c>
      <c r="I67" s="208">
        <v>0</v>
      </c>
      <c r="J67" s="11"/>
      <c r="K67" s="11">
        <v>0</v>
      </c>
      <c r="L67" s="3"/>
      <c r="M67" s="25"/>
      <c r="N67" s="49">
        <f t="shared" si="3"/>
        <v>0</v>
      </c>
      <c r="O67" s="33"/>
      <c r="P67" s="49"/>
      <c r="Q67" s="49">
        <f t="shared" si="6"/>
        <v>0</v>
      </c>
      <c r="R67" s="20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9"/>
      <c r="AJ67" s="9"/>
      <c r="AK67" s="3"/>
      <c r="AL67" s="38"/>
      <c r="AM67" s="27"/>
      <c r="AN67" s="43"/>
      <c r="AO67" s="39"/>
      <c r="AP67" s="35">
        <f t="shared" si="4"/>
        <v>0</v>
      </c>
      <c r="AQ67" s="3"/>
      <c r="AR67" s="20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9"/>
      <c r="BQ67" s="88"/>
      <c r="BR67" s="33"/>
      <c r="BS67" s="117"/>
      <c r="BT67" s="32">
        <v>22.95</v>
      </c>
      <c r="BU67" s="27">
        <f t="shared" si="5"/>
        <v>93.2</v>
      </c>
      <c r="BV67" s="100">
        <v>93.2</v>
      </c>
      <c r="BW67" s="100"/>
      <c r="BX67" s="102"/>
      <c r="BY67" s="102"/>
      <c r="BZ67" s="102"/>
      <c r="CA67" s="102"/>
      <c r="CB67" s="102"/>
      <c r="CC67" s="102"/>
      <c r="CD67" s="102"/>
      <c r="CE67" s="102"/>
    </row>
    <row r="68" spans="1:83" x14ac:dyDescent="0.25">
      <c r="A68" s="14">
        <v>64</v>
      </c>
      <c r="B68" s="37" t="s">
        <v>92</v>
      </c>
      <c r="C68" s="211">
        <f t="shared" si="1"/>
        <v>95.7</v>
      </c>
      <c r="D68" s="3"/>
      <c r="E68" s="3"/>
      <c r="F68" s="11"/>
      <c r="G68" s="38"/>
      <c r="H68" s="49">
        <f t="shared" si="7"/>
        <v>0</v>
      </c>
      <c r="I68" s="145">
        <v>0</v>
      </c>
      <c r="J68" s="3"/>
      <c r="K68" s="11">
        <v>0</v>
      </c>
      <c r="L68" s="3"/>
      <c r="M68" s="25">
        <v>0</v>
      </c>
      <c r="N68" s="49">
        <f t="shared" si="3"/>
        <v>0</v>
      </c>
      <c r="O68" s="33"/>
      <c r="P68" s="49"/>
      <c r="Q68" s="49">
        <f t="shared" si="6"/>
        <v>0</v>
      </c>
      <c r="R68" s="20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9"/>
      <c r="AJ68" s="9"/>
      <c r="AK68" s="3"/>
      <c r="AL68" s="38"/>
      <c r="AM68" s="27"/>
      <c r="AN68" s="43"/>
      <c r="AO68" s="39"/>
      <c r="AP68" s="35">
        <f t="shared" si="4"/>
        <v>0</v>
      </c>
      <c r="AQ68" s="3"/>
      <c r="AR68" s="20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9"/>
      <c r="BQ68" s="88"/>
      <c r="BR68" s="33"/>
      <c r="BS68" s="117"/>
      <c r="BT68" s="32">
        <v>19.2</v>
      </c>
      <c r="BU68" s="27">
        <f t="shared" si="5"/>
        <v>76.5</v>
      </c>
      <c r="BV68" s="100">
        <v>76.5</v>
      </c>
      <c r="BW68" s="100"/>
      <c r="BX68" s="102"/>
      <c r="BY68" s="102"/>
      <c r="BZ68" s="102"/>
      <c r="CA68" s="102"/>
      <c r="CB68" s="102"/>
      <c r="CC68" s="102"/>
      <c r="CD68" s="102"/>
      <c r="CE68" s="102"/>
    </row>
    <row r="69" spans="1:83" x14ac:dyDescent="0.25">
      <c r="A69" s="14">
        <v>65</v>
      </c>
      <c r="B69" s="37" t="s">
        <v>93</v>
      </c>
      <c r="C69" s="211">
        <f t="shared" si="1"/>
        <v>95.2</v>
      </c>
      <c r="D69" s="3"/>
      <c r="E69" s="3"/>
      <c r="F69" s="11"/>
      <c r="G69" s="38"/>
      <c r="H69" s="49">
        <f t="shared" si="7"/>
        <v>0</v>
      </c>
      <c r="I69" s="145">
        <v>0</v>
      </c>
      <c r="J69" s="3"/>
      <c r="K69" s="11">
        <v>0</v>
      </c>
      <c r="L69" s="3"/>
      <c r="M69" s="25">
        <v>0</v>
      </c>
      <c r="N69" s="49">
        <f t="shared" si="3"/>
        <v>0</v>
      </c>
      <c r="O69" s="33"/>
      <c r="P69" s="49"/>
      <c r="Q69" s="49">
        <f t="shared" si="6"/>
        <v>0</v>
      </c>
      <c r="R69" s="20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9"/>
      <c r="AJ69" s="9"/>
      <c r="AK69" s="3"/>
      <c r="AL69" s="38"/>
      <c r="AM69" s="27"/>
      <c r="AN69" s="43"/>
      <c r="AO69" s="39"/>
      <c r="AP69" s="35">
        <f t="shared" si="4"/>
        <v>0</v>
      </c>
      <c r="AQ69" s="3"/>
      <c r="AR69" s="20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9"/>
      <c r="BQ69" s="88"/>
      <c r="BR69" s="33"/>
      <c r="BS69" s="117"/>
      <c r="BT69" s="32">
        <v>18.3</v>
      </c>
      <c r="BU69" s="27">
        <f t="shared" si="5"/>
        <v>76.900000000000006</v>
      </c>
      <c r="BV69" s="100">
        <v>76.900000000000006</v>
      </c>
      <c r="BW69" s="100"/>
      <c r="BX69" s="102"/>
      <c r="BY69" s="102"/>
      <c r="BZ69" s="102"/>
      <c r="CA69" s="102"/>
      <c r="CB69" s="102"/>
      <c r="CC69" s="102"/>
      <c r="CD69" s="102"/>
      <c r="CE69" s="102"/>
    </row>
    <row r="70" spans="1:83" x14ac:dyDescent="0.25">
      <c r="A70" s="14">
        <v>66</v>
      </c>
      <c r="B70" s="37" t="s">
        <v>94</v>
      </c>
      <c r="C70" s="211">
        <f t="shared" si="1"/>
        <v>127.05</v>
      </c>
      <c r="D70" s="3"/>
      <c r="E70" s="3"/>
      <c r="F70" s="11"/>
      <c r="G70" s="38"/>
      <c r="H70" s="49">
        <f t="shared" ref="H70:H71" si="8">D70+E70</f>
        <v>0</v>
      </c>
      <c r="I70" s="145">
        <v>0</v>
      </c>
      <c r="J70" s="3"/>
      <c r="K70" s="11">
        <v>0</v>
      </c>
      <c r="L70" s="3"/>
      <c r="M70" s="25">
        <v>0</v>
      </c>
      <c r="N70" s="49">
        <f t="shared" si="3"/>
        <v>0</v>
      </c>
      <c r="O70" s="33"/>
      <c r="P70" s="49"/>
      <c r="Q70" s="49">
        <f t="shared" ref="Q70:Q71" si="9">R70+S70+T70+U70+V70+W70+X70+Y70+Z70+AA70+AB70+AC70+AD70+AE70+AF70+AG70+AH70+AI70+AJ70+AK70+AL70</f>
        <v>0</v>
      </c>
      <c r="R70" s="20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8"/>
      <c r="AM70" s="27"/>
      <c r="AN70" s="3"/>
      <c r="AO70" s="3"/>
      <c r="AP70" s="35">
        <f t="shared" si="4"/>
        <v>0</v>
      </c>
      <c r="AQ70" s="3"/>
      <c r="AR70" s="20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9"/>
      <c r="BQ70" s="88"/>
      <c r="BR70" s="33"/>
      <c r="BS70" s="117"/>
      <c r="BT70" s="33">
        <v>26.25</v>
      </c>
      <c r="BU70" s="27">
        <f t="shared" si="5"/>
        <v>100.8</v>
      </c>
      <c r="BV70" s="100">
        <v>100.8</v>
      </c>
      <c r="BW70" s="100"/>
      <c r="BX70" s="102"/>
      <c r="BY70" s="102"/>
      <c r="BZ70" s="102"/>
      <c r="CA70" s="102"/>
      <c r="CB70" s="102"/>
      <c r="CC70" s="102"/>
      <c r="CD70" s="102"/>
      <c r="CE70" s="102"/>
    </row>
    <row r="71" spans="1:83" x14ac:dyDescent="0.25">
      <c r="A71" s="14">
        <v>67</v>
      </c>
      <c r="B71" s="37" t="s">
        <v>95</v>
      </c>
      <c r="C71" s="211">
        <f t="shared" ref="C71" si="10">H71+N71+O71+P71+AP71+BS71+BT71+BU71+Q71</f>
        <v>113.05</v>
      </c>
      <c r="D71" s="3"/>
      <c r="E71" s="3"/>
      <c r="F71" s="11"/>
      <c r="G71" s="38"/>
      <c r="H71" s="49">
        <f t="shared" si="8"/>
        <v>0</v>
      </c>
      <c r="I71" s="145">
        <v>0</v>
      </c>
      <c r="J71" s="3"/>
      <c r="K71" s="11">
        <v>0</v>
      </c>
      <c r="L71" s="3"/>
      <c r="M71" s="25">
        <v>0</v>
      </c>
      <c r="N71" s="49">
        <f t="shared" ref="N71" si="11">I71+J71+K71+L71+M71</f>
        <v>0</v>
      </c>
      <c r="O71" s="33"/>
      <c r="P71" s="49"/>
      <c r="Q71" s="49">
        <f t="shared" si="9"/>
        <v>0</v>
      </c>
      <c r="R71" s="20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8"/>
      <c r="AM71" s="27"/>
      <c r="AN71" s="3"/>
      <c r="AO71" s="3"/>
      <c r="AP71" s="35">
        <f t="shared" ref="AP71" si="12">AQ71+AR71+AS71+AT71+AU71+AV71+AW71+AX71+AY71+AZ71+BA71+BB71+BC71+BD71+BE71+BF71+BG71+BH71+BI71+BJ71+BK71+BL71+BM71+BN71+BO71+BP71+BQ71</f>
        <v>0</v>
      </c>
      <c r="AQ71" s="3"/>
      <c r="AR71" s="20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9"/>
      <c r="BQ71" s="88"/>
      <c r="BR71" s="33"/>
      <c r="BS71" s="117"/>
      <c r="BT71" s="33">
        <v>21.75</v>
      </c>
      <c r="BU71" s="27">
        <f t="shared" ref="BU71" si="13">BV71+BW71+BX71+BY71+BZ71+CA71+CB71+CC71+CD71+CE71</f>
        <v>91.3</v>
      </c>
      <c r="BV71" s="100">
        <v>91.3</v>
      </c>
      <c r="BW71" s="100"/>
      <c r="BX71" s="102"/>
      <c r="BY71" s="102"/>
      <c r="BZ71" s="102"/>
      <c r="CA71" s="102"/>
      <c r="CB71" s="102"/>
      <c r="CC71" s="102"/>
      <c r="CD71" s="102"/>
      <c r="CE71" s="102"/>
    </row>
    <row r="72" spans="1:83" s="103" customFormat="1" x14ac:dyDescent="0.25">
      <c r="A72" s="109"/>
      <c r="B72" s="133" t="s">
        <v>245</v>
      </c>
      <c r="C72" s="134">
        <f t="shared" ref="C72:E72" si="14">SUM(C6:C71)</f>
        <v>200305.27899999992</v>
      </c>
      <c r="D72" s="134">
        <f>SUM(D6:D71)</f>
        <v>475.69999999999993</v>
      </c>
      <c r="E72" s="134">
        <f t="shared" si="14"/>
        <v>177</v>
      </c>
      <c r="F72" s="134"/>
      <c r="G72" s="140"/>
      <c r="H72" s="147">
        <f t="shared" ref="H72:AI72" si="15">SUM(H6:H71)</f>
        <v>652.70000000000005</v>
      </c>
      <c r="I72" s="146">
        <f t="shared" si="15"/>
        <v>5747.6000000000013</v>
      </c>
      <c r="J72" s="134">
        <f t="shared" si="15"/>
        <v>2078.2999999999997</v>
      </c>
      <c r="K72" s="134">
        <f t="shared" si="15"/>
        <v>67470</v>
      </c>
      <c r="L72" s="134">
        <f t="shared" si="15"/>
        <v>25492.800000000003</v>
      </c>
      <c r="M72" s="134">
        <f t="shared" si="15"/>
        <v>516.5</v>
      </c>
      <c r="N72" s="134">
        <f t="shared" si="15"/>
        <v>101305.2</v>
      </c>
      <c r="O72" s="134">
        <f t="shared" si="15"/>
        <v>0</v>
      </c>
      <c r="P72" s="134">
        <f t="shared" si="15"/>
        <v>274.3</v>
      </c>
      <c r="Q72" s="134">
        <f t="shared" si="15"/>
        <v>23903.129000000004</v>
      </c>
      <c r="R72" s="134">
        <f t="shared" si="15"/>
        <v>5016.4130000000005</v>
      </c>
      <c r="S72" s="134">
        <f t="shared" si="15"/>
        <v>3418.3999999999992</v>
      </c>
      <c r="T72" s="134">
        <f t="shared" si="15"/>
        <v>0</v>
      </c>
      <c r="U72" s="134">
        <f t="shared" si="15"/>
        <v>95.399999999999991</v>
      </c>
      <c r="V72" s="134">
        <f t="shared" si="15"/>
        <v>0</v>
      </c>
      <c r="W72" s="134">
        <f t="shared" si="15"/>
        <v>945.90000000000009</v>
      </c>
      <c r="X72" s="134">
        <f t="shared" si="15"/>
        <v>434.11599999999993</v>
      </c>
      <c r="Y72" s="134">
        <f t="shared" si="15"/>
        <v>679</v>
      </c>
      <c r="Z72" s="134">
        <f>SUM(Z6:Z71)</f>
        <v>9979.6000000000022</v>
      </c>
      <c r="AA72" s="134">
        <f t="shared" si="15"/>
        <v>974.79999999999961</v>
      </c>
      <c r="AB72" s="134">
        <f t="shared" si="15"/>
        <v>0</v>
      </c>
      <c r="AC72" s="134">
        <f t="shared" si="15"/>
        <v>30</v>
      </c>
      <c r="AD72" s="134">
        <f t="shared" si="15"/>
        <v>502.3</v>
      </c>
      <c r="AE72" s="134">
        <f t="shared" si="15"/>
        <v>509.8</v>
      </c>
      <c r="AF72" s="134">
        <f t="shared" si="15"/>
        <v>0</v>
      </c>
      <c r="AG72" s="134">
        <f t="shared" si="15"/>
        <v>71.8</v>
      </c>
      <c r="AH72" s="134">
        <f t="shared" si="15"/>
        <v>856.2</v>
      </c>
      <c r="AI72" s="134">
        <f t="shared" si="15"/>
        <v>0</v>
      </c>
      <c r="AJ72" s="134"/>
      <c r="AK72" s="201">
        <f>SUM(AK6:AK71)</f>
        <v>389.39999999999992</v>
      </c>
      <c r="AL72" s="146"/>
      <c r="AM72" s="134">
        <f t="shared" ref="AM72:BZ72" si="16">SUM(AM6:AM71)</f>
        <v>0</v>
      </c>
      <c r="AN72" s="134">
        <f t="shared" si="16"/>
        <v>0</v>
      </c>
      <c r="AO72" s="134">
        <f t="shared" si="16"/>
        <v>0</v>
      </c>
      <c r="AP72" s="134">
        <f t="shared" si="16"/>
        <v>27053.999999999996</v>
      </c>
      <c r="AQ72" s="134">
        <f t="shared" si="16"/>
        <v>3004.8</v>
      </c>
      <c r="AR72" s="134">
        <f t="shared" si="16"/>
        <v>1056.0000000000007</v>
      </c>
      <c r="AS72" s="134">
        <f t="shared" si="16"/>
        <v>7999.9999999999982</v>
      </c>
      <c r="AT72" s="134">
        <f t="shared" si="16"/>
        <v>384.29999999999995</v>
      </c>
      <c r="AU72" s="134">
        <f t="shared" si="16"/>
        <v>598.79999999999995</v>
      </c>
      <c r="AV72" s="134">
        <f t="shared" si="16"/>
        <v>0</v>
      </c>
      <c r="AW72" s="134">
        <f t="shared" si="16"/>
        <v>0</v>
      </c>
      <c r="AX72" s="134">
        <f t="shared" si="16"/>
        <v>180</v>
      </c>
      <c r="AY72" s="134">
        <f t="shared" si="16"/>
        <v>0</v>
      </c>
      <c r="AZ72" s="134">
        <f t="shared" si="16"/>
        <v>612</v>
      </c>
      <c r="BA72" s="134">
        <f t="shared" si="16"/>
        <v>1170</v>
      </c>
      <c r="BB72" s="134">
        <f t="shared" si="16"/>
        <v>0</v>
      </c>
      <c r="BC72" s="134">
        <f>SUM(BC6:BC71)</f>
        <v>1743.2000000000003</v>
      </c>
      <c r="BD72" s="134">
        <f t="shared" si="16"/>
        <v>7363.8000000000011</v>
      </c>
      <c r="BE72" s="134">
        <f t="shared" si="16"/>
        <v>480</v>
      </c>
      <c r="BF72" s="134">
        <f t="shared" si="16"/>
        <v>0</v>
      </c>
      <c r="BG72" s="134">
        <f t="shared" si="16"/>
        <v>0</v>
      </c>
      <c r="BH72" s="134">
        <f t="shared" si="16"/>
        <v>0</v>
      </c>
      <c r="BI72" s="134">
        <f t="shared" si="16"/>
        <v>0</v>
      </c>
      <c r="BJ72" s="134">
        <f t="shared" si="16"/>
        <v>185.39999999999998</v>
      </c>
      <c r="BK72" s="134">
        <f t="shared" si="16"/>
        <v>226</v>
      </c>
      <c r="BL72" s="134">
        <f t="shared" si="16"/>
        <v>0</v>
      </c>
      <c r="BM72" s="134">
        <f t="shared" si="16"/>
        <v>0</v>
      </c>
      <c r="BN72" s="134">
        <f t="shared" si="16"/>
        <v>0</v>
      </c>
      <c r="BO72" s="134">
        <f t="shared" si="16"/>
        <v>0</v>
      </c>
      <c r="BP72" s="134">
        <f t="shared" si="16"/>
        <v>2049.6999999999998</v>
      </c>
      <c r="BQ72" s="134">
        <f t="shared" si="16"/>
        <v>0</v>
      </c>
      <c r="BR72" s="134">
        <f t="shared" si="16"/>
        <v>0</v>
      </c>
      <c r="BS72" s="134">
        <f t="shared" si="16"/>
        <v>5999.9999999999973</v>
      </c>
      <c r="BT72" s="134">
        <f t="shared" si="16"/>
        <v>13477.349999999999</v>
      </c>
      <c r="BU72" s="134">
        <f t="shared" si="16"/>
        <v>27638.600000000009</v>
      </c>
      <c r="BV72" s="134">
        <f t="shared" si="16"/>
        <v>9999.899999999996</v>
      </c>
      <c r="BW72" s="134">
        <f t="shared" si="16"/>
        <v>0</v>
      </c>
      <c r="BX72" s="134">
        <f t="shared" si="16"/>
        <v>3064.8999999999992</v>
      </c>
      <c r="BY72" s="134">
        <f t="shared" si="16"/>
        <v>81</v>
      </c>
      <c r="BZ72" s="134">
        <f t="shared" si="16"/>
        <v>1105.5</v>
      </c>
      <c r="CA72" s="134">
        <f>SUM(CA6:CA71)</f>
        <v>7387.2999999999984</v>
      </c>
      <c r="CB72" s="134">
        <f>SUM(CB6:CB71)</f>
        <v>5999.9999999999982</v>
      </c>
      <c r="CC72" s="134"/>
      <c r="CD72" s="134"/>
      <c r="CE72" s="134"/>
    </row>
    <row r="73" spans="1:83" ht="15.75" customHeight="1" x14ac:dyDescent="0.25">
      <c r="A73" s="14"/>
      <c r="B73" s="37"/>
      <c r="C73" s="38"/>
      <c r="D73" s="3"/>
      <c r="E73" s="3"/>
      <c r="F73" s="38"/>
      <c r="G73" s="38"/>
      <c r="H73" s="32"/>
      <c r="I73" s="6"/>
      <c r="J73" s="3"/>
      <c r="K73" s="11"/>
      <c r="L73" s="3"/>
      <c r="M73" s="25"/>
      <c r="N73" s="49"/>
      <c r="O73" s="33"/>
      <c r="P73" s="49"/>
      <c r="Q73" s="11"/>
      <c r="R73" s="20"/>
      <c r="S73" s="3"/>
      <c r="T73" s="3"/>
      <c r="U73" s="3"/>
      <c r="V73" s="3"/>
      <c r="W73" s="136"/>
      <c r="X73" s="3"/>
      <c r="Y73" s="136"/>
      <c r="Z73" s="3"/>
      <c r="AA73" s="136"/>
      <c r="AB73" s="3"/>
      <c r="AC73" s="3"/>
      <c r="AD73" s="3"/>
      <c r="AE73" s="3"/>
      <c r="AF73" s="3"/>
      <c r="AG73" s="3"/>
      <c r="AH73" s="3"/>
      <c r="AI73" s="136"/>
      <c r="AJ73" s="3"/>
      <c r="AK73" s="3"/>
      <c r="AL73" s="38"/>
      <c r="AM73" s="32"/>
      <c r="AN73" s="3"/>
      <c r="AO73" s="3"/>
      <c r="AP73" s="32"/>
      <c r="AQ73" s="210"/>
      <c r="AR73" s="209"/>
      <c r="AS73" s="210"/>
      <c r="AT73" s="210"/>
      <c r="AU73" s="210"/>
      <c r="AV73" s="3"/>
      <c r="AW73" s="3"/>
      <c r="AX73" s="210"/>
      <c r="AY73" s="3"/>
      <c r="AZ73" s="210"/>
      <c r="BA73" s="210"/>
      <c r="BB73" s="3"/>
      <c r="BC73" s="210"/>
      <c r="BD73" s="210">
        <v>7843.8</v>
      </c>
      <c r="BE73" s="210"/>
      <c r="BF73" s="3"/>
      <c r="BG73" s="137"/>
      <c r="BH73" s="3"/>
      <c r="BI73" s="3"/>
      <c r="BJ73" s="210"/>
      <c r="BK73" s="210"/>
      <c r="BL73" s="3"/>
      <c r="BM73" s="3"/>
      <c r="BN73" s="3"/>
      <c r="BO73" s="3"/>
      <c r="BP73" s="210"/>
      <c r="BQ73" s="3"/>
      <c r="BR73" s="117"/>
      <c r="BS73" s="210"/>
      <c r="BT73" s="117"/>
      <c r="BU73" s="210"/>
      <c r="BV73" s="100"/>
      <c r="BW73" s="100"/>
      <c r="BX73" s="210"/>
      <c r="BY73" s="210"/>
      <c r="BZ73" s="210"/>
      <c r="CA73" s="210"/>
      <c r="CB73" s="210"/>
      <c r="CC73" s="102"/>
      <c r="CD73" s="102"/>
      <c r="CE73" s="102"/>
    </row>
    <row r="74" spans="1:83" x14ac:dyDescent="0.25">
      <c r="A74" s="14"/>
      <c r="B74" s="37"/>
      <c r="C74" s="38"/>
      <c r="D74" s="3"/>
      <c r="E74" s="3"/>
      <c r="F74" s="38"/>
      <c r="G74" s="38"/>
      <c r="H74" s="32"/>
      <c r="I74" s="3"/>
      <c r="J74" s="3"/>
      <c r="K74" s="11"/>
      <c r="L74" s="3"/>
      <c r="M74" s="25"/>
      <c r="N74" s="49"/>
      <c r="O74" s="33"/>
      <c r="P74" s="49"/>
      <c r="Q74" s="11"/>
      <c r="R74" s="20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8"/>
      <c r="AM74" s="32"/>
      <c r="AN74" s="3"/>
      <c r="AO74" s="3"/>
      <c r="AP74" s="32"/>
      <c r="AQ74" s="3"/>
      <c r="AR74" s="20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117"/>
      <c r="BS74" s="117"/>
      <c r="BT74" s="117"/>
      <c r="BU74" s="117"/>
      <c r="BV74" s="100"/>
      <c r="BW74" s="100"/>
      <c r="BX74" s="102"/>
      <c r="BY74" s="102"/>
      <c r="BZ74" s="102"/>
      <c r="CA74" s="102"/>
      <c r="CB74" s="102"/>
      <c r="CC74" s="102"/>
      <c r="CD74" s="102"/>
      <c r="CE74" s="102"/>
    </row>
  </sheetData>
  <mergeCells count="75">
    <mergeCell ref="CA4:CA5"/>
    <mergeCell ref="BZ4:BZ5"/>
    <mergeCell ref="BM4:BM5"/>
    <mergeCell ref="BN4:BN5"/>
    <mergeCell ref="BO4:BO5"/>
    <mergeCell ref="BP4:BP5"/>
    <mergeCell ref="BQ4:BQ5"/>
    <mergeCell ref="BR4:BR5"/>
    <mergeCell ref="BS4:BS5"/>
    <mergeCell ref="BV4:BV5"/>
    <mergeCell ref="BW4:BW5"/>
    <mergeCell ref="BX4:BX5"/>
    <mergeCell ref="BY4:BY5"/>
    <mergeCell ref="AL4:AL5"/>
    <mergeCell ref="AV4:AV5"/>
    <mergeCell ref="BL4:BL5"/>
    <mergeCell ref="BA4:BA5"/>
    <mergeCell ref="BB4:BB5"/>
    <mergeCell ref="BC4:BC5"/>
    <mergeCell ref="BD4:BD5"/>
    <mergeCell ref="BE4:BE5"/>
    <mergeCell ref="BF4:BF5"/>
    <mergeCell ref="BG4:BG5"/>
    <mergeCell ref="BH4:BH5"/>
    <mergeCell ref="BI4:BI5"/>
    <mergeCell ref="BJ4:BJ5"/>
    <mergeCell ref="BK4:BK5"/>
    <mergeCell ref="V4:V5"/>
    <mergeCell ref="Y4:Y5"/>
    <mergeCell ref="AF4:AF5"/>
    <mergeCell ref="AB4:AB5"/>
    <mergeCell ref="AZ4:AZ5"/>
    <mergeCell ref="AK4:AK5"/>
    <mergeCell ref="AM4:AM5"/>
    <mergeCell ref="AN4:AO4"/>
    <mergeCell ref="AP4:AP5"/>
    <mergeCell ref="AQ4:AQ5"/>
    <mergeCell ref="AR4:AR5"/>
    <mergeCell ref="AS4:AS5"/>
    <mergeCell ref="AT4:AT5"/>
    <mergeCell ref="AU4:AU5"/>
    <mergeCell ref="AW4:AW5"/>
    <mergeCell ref="AX4:AX5"/>
    <mergeCell ref="M4:M5"/>
    <mergeCell ref="N4:N5"/>
    <mergeCell ref="O4:O5"/>
    <mergeCell ref="P4:P5"/>
    <mergeCell ref="AH4:AH5"/>
    <mergeCell ref="R4:R5"/>
    <mergeCell ref="S4:S5"/>
    <mergeCell ref="T4:T5"/>
    <mergeCell ref="U4:U5"/>
    <mergeCell ref="W4:W5"/>
    <mergeCell ref="X4:X5"/>
    <mergeCell ref="Z4:Z5"/>
    <mergeCell ref="AA4:AA5"/>
    <mergeCell ref="AC4:AC5"/>
    <mergeCell ref="AE4:AE5"/>
    <mergeCell ref="AG4:AG5"/>
    <mergeCell ref="A1:AZ1"/>
    <mergeCell ref="A3:B3"/>
    <mergeCell ref="A4:A5"/>
    <mergeCell ref="B4:B5"/>
    <mergeCell ref="Q4:Q5"/>
    <mergeCell ref="H4:H5"/>
    <mergeCell ref="I4:I5"/>
    <mergeCell ref="J4:J5"/>
    <mergeCell ref="K4:K5"/>
    <mergeCell ref="F4:F5"/>
    <mergeCell ref="E4:E5"/>
    <mergeCell ref="D4:D5"/>
    <mergeCell ref="C4:C5"/>
    <mergeCell ref="G4:G5"/>
    <mergeCell ref="AD4:AD5"/>
    <mergeCell ref="L4:L5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165"/>
  <sheetViews>
    <sheetView workbookViewId="0">
      <selection activeCell="I53" sqref="I53"/>
    </sheetView>
  </sheetViews>
  <sheetFormatPr defaultRowHeight="15" x14ac:dyDescent="0.25"/>
  <cols>
    <col min="1" max="1" width="4.7109375" style="1" customWidth="1"/>
    <col min="2" max="2" width="17.5703125" style="1" customWidth="1"/>
    <col min="3" max="3" width="15.85546875" style="1" customWidth="1"/>
    <col min="4" max="4" width="14.5703125" style="1" customWidth="1"/>
    <col min="5" max="8" width="11.85546875" style="4" customWidth="1"/>
    <col min="9" max="10" width="9.140625" style="4" customWidth="1"/>
    <col min="11" max="13" width="9.140625" style="1" customWidth="1"/>
    <col min="14" max="14" width="7.7109375" style="1" customWidth="1"/>
    <col min="15" max="16" width="9.140625" style="1" customWidth="1"/>
    <col min="17" max="18" width="9.5703125" style="1" customWidth="1"/>
    <col min="19" max="23" width="9.140625" style="1" customWidth="1"/>
    <col min="24" max="24" width="10.5703125" style="1" customWidth="1"/>
    <col min="25" max="28" width="9.140625" style="1" customWidth="1"/>
    <col min="29" max="29" width="8.7109375" style="1" customWidth="1"/>
    <col min="30" max="52" width="9.140625" style="1" customWidth="1"/>
    <col min="53" max="53" width="8.5703125" style="1" customWidth="1"/>
    <col min="54" max="58" width="9.140625" style="1" customWidth="1"/>
    <col min="59" max="59" width="12.140625" style="1" customWidth="1"/>
    <col min="60" max="79" width="9.140625" style="1" customWidth="1"/>
    <col min="80" max="81" width="9.140625" style="1"/>
    <col min="82" max="82" width="7.85546875" style="1" customWidth="1"/>
    <col min="83" max="83" width="9" style="1" customWidth="1"/>
    <col min="84" max="91" width="9.140625" style="1"/>
    <col min="92" max="92" width="6.5703125" style="1" customWidth="1"/>
    <col min="93" max="93" width="7.42578125" style="1" customWidth="1"/>
    <col min="94" max="100" width="9.140625" style="1"/>
    <col min="101" max="101" width="13.140625" style="1" customWidth="1"/>
    <col min="102" max="16384" width="9.140625" style="1"/>
  </cols>
  <sheetData>
    <row r="1" spans="1:102" ht="24.75" x14ac:dyDescent="0.35">
      <c r="A1" s="212" t="s">
        <v>132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Z1" s="212"/>
      <c r="AA1" s="212"/>
      <c r="AB1" s="212"/>
      <c r="AC1" s="212"/>
      <c r="AD1" s="212"/>
      <c r="AE1" s="212"/>
      <c r="AF1" s="212"/>
      <c r="AG1" s="212"/>
      <c r="AH1" s="212"/>
      <c r="AI1" s="212"/>
      <c r="AJ1" s="212"/>
      <c r="AK1" s="212"/>
      <c r="AL1" s="212"/>
      <c r="AM1" s="212"/>
      <c r="AN1" s="212"/>
      <c r="AO1" s="212"/>
      <c r="AP1" s="212"/>
      <c r="AQ1" s="212"/>
      <c r="AR1" s="212"/>
      <c r="AS1" s="212"/>
      <c r="AT1" s="212"/>
      <c r="AU1" s="212"/>
      <c r="AV1" s="212"/>
      <c r="AW1" s="212"/>
      <c r="AX1" s="212"/>
      <c r="AY1" s="212"/>
      <c r="AZ1" s="212"/>
      <c r="BA1" s="212"/>
      <c r="BB1" s="212"/>
      <c r="BC1" s="212"/>
      <c r="BD1" s="212"/>
      <c r="BE1" s="212"/>
      <c r="BF1" s="212"/>
      <c r="BG1" s="212"/>
      <c r="BH1" s="212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23"/>
      <c r="CE1" s="23"/>
      <c r="CF1" s="23"/>
      <c r="CG1" s="15"/>
      <c r="CH1" s="106" t="s">
        <v>232</v>
      </c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6"/>
    </row>
    <row r="2" spans="1:102" ht="15.75" thickBot="1" x14ac:dyDescent="0.3">
      <c r="E2" s="18"/>
      <c r="F2" s="18"/>
      <c r="G2" s="18"/>
      <c r="H2" s="18"/>
      <c r="I2" s="18"/>
      <c r="J2" s="18"/>
      <c r="K2" s="18"/>
      <c r="L2" s="18"/>
      <c r="M2" s="18"/>
      <c r="N2" s="18"/>
      <c r="O2" s="7"/>
      <c r="P2" s="7"/>
      <c r="Q2" s="8"/>
      <c r="R2" s="8"/>
      <c r="S2" s="7"/>
      <c r="T2" s="8"/>
      <c r="U2" s="7"/>
      <c r="V2" s="7"/>
      <c r="W2" s="7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7"/>
      <c r="AS2" s="7"/>
      <c r="AT2" s="7"/>
      <c r="AU2" s="7"/>
      <c r="AV2" s="7"/>
      <c r="CP2" s="4"/>
      <c r="CQ2" s="4"/>
      <c r="CR2" s="4"/>
      <c r="CS2" s="4"/>
      <c r="CT2" s="4"/>
      <c r="CU2" s="4"/>
      <c r="CV2" s="4"/>
    </row>
    <row r="3" spans="1:102" ht="15.75" thickBot="1" x14ac:dyDescent="0.3">
      <c r="A3" s="213"/>
      <c r="B3" s="287"/>
      <c r="C3" s="90"/>
      <c r="D3" s="90"/>
      <c r="E3" s="288" t="s">
        <v>97</v>
      </c>
      <c r="F3" s="289"/>
      <c r="G3" s="290" t="s">
        <v>243</v>
      </c>
      <c r="H3" s="291"/>
      <c r="I3" s="94" t="s">
        <v>99</v>
      </c>
      <c r="J3" s="29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19"/>
      <c r="CB3" s="19"/>
      <c r="CC3" s="19"/>
      <c r="CD3" s="19"/>
      <c r="CE3" s="19"/>
      <c r="CF3" s="19"/>
      <c r="CG3" s="19"/>
      <c r="CH3" s="19"/>
      <c r="CI3" s="21"/>
      <c r="CJ3" s="21"/>
      <c r="CK3" s="21"/>
      <c r="CL3" s="21"/>
      <c r="CM3" s="21"/>
      <c r="CN3" s="21"/>
      <c r="CO3" s="19"/>
      <c r="CP3" s="24"/>
      <c r="CQ3" s="29"/>
      <c r="CR3" s="29"/>
      <c r="CS3" s="29"/>
      <c r="CT3" s="29"/>
      <c r="CU3" s="29"/>
      <c r="CV3" s="46"/>
      <c r="CW3" s="30"/>
    </row>
    <row r="4" spans="1:102" ht="15.75" customHeight="1" thickBot="1" x14ac:dyDescent="0.3">
      <c r="A4" s="292" t="s">
        <v>0</v>
      </c>
      <c r="B4" s="294" t="s">
        <v>1</v>
      </c>
      <c r="C4" s="217" t="s">
        <v>260</v>
      </c>
      <c r="D4" s="217" t="s">
        <v>216</v>
      </c>
      <c r="E4" s="227" t="s">
        <v>217</v>
      </c>
      <c r="F4" s="227" t="s">
        <v>2</v>
      </c>
      <c r="G4" s="227" t="s">
        <v>236</v>
      </c>
      <c r="H4" s="227" t="s">
        <v>237</v>
      </c>
      <c r="I4" s="227" t="s">
        <v>98</v>
      </c>
      <c r="J4" s="160"/>
      <c r="K4" s="160"/>
      <c r="L4" s="160"/>
      <c r="M4" s="160"/>
      <c r="N4" s="138"/>
      <c r="O4" s="296" t="s">
        <v>3</v>
      </c>
      <c r="P4" s="223" t="s">
        <v>4</v>
      </c>
      <c r="Q4" s="225" t="s">
        <v>5</v>
      </c>
      <c r="R4" s="225" t="s">
        <v>6</v>
      </c>
      <c r="S4" s="225" t="s">
        <v>7</v>
      </c>
      <c r="T4" s="235" t="s">
        <v>8</v>
      </c>
      <c r="U4" s="219" t="s">
        <v>9</v>
      </c>
      <c r="V4" s="237" t="s">
        <v>10</v>
      </c>
      <c r="W4" s="153"/>
      <c r="X4" s="297" t="s">
        <v>11</v>
      </c>
      <c r="Y4" s="243" t="s">
        <v>12</v>
      </c>
      <c r="Z4" s="245" t="s">
        <v>13</v>
      </c>
      <c r="AA4" s="247" t="s">
        <v>231</v>
      </c>
      <c r="AB4" s="249" t="s">
        <v>14</v>
      </c>
      <c r="AC4" s="155"/>
      <c r="AD4" s="225" t="s">
        <v>101</v>
      </c>
      <c r="AE4" s="225" t="s">
        <v>102</v>
      </c>
      <c r="AF4" s="155"/>
      <c r="AG4" s="233" t="s">
        <v>249</v>
      </c>
      <c r="AH4" s="233" t="s">
        <v>103</v>
      </c>
      <c r="AI4" s="157"/>
      <c r="AJ4" s="233" t="s">
        <v>207</v>
      </c>
      <c r="AK4" s="157"/>
      <c r="AL4" s="233" t="s">
        <v>104</v>
      </c>
      <c r="AM4" s="157"/>
      <c r="AN4" s="251" t="s">
        <v>107</v>
      </c>
      <c r="AO4" s="241" t="s">
        <v>105</v>
      </c>
      <c r="AP4" s="114"/>
      <c r="AQ4" s="114"/>
      <c r="AR4" s="299" t="s">
        <v>106</v>
      </c>
      <c r="AS4" s="130"/>
      <c r="AT4" s="255" t="s">
        <v>126</v>
      </c>
      <c r="AU4" s="257" t="s">
        <v>125</v>
      </c>
      <c r="AV4" s="258"/>
      <c r="AW4" s="259" t="s">
        <v>15</v>
      </c>
      <c r="AX4" s="301" t="s">
        <v>210</v>
      </c>
      <c r="AY4" s="263" t="s">
        <v>108</v>
      </c>
      <c r="AZ4" s="253" t="s">
        <v>16</v>
      </c>
      <c r="BA4" s="251" t="s">
        <v>277</v>
      </c>
      <c r="BB4" s="251" t="s">
        <v>18</v>
      </c>
      <c r="BC4" s="265" t="s">
        <v>135</v>
      </c>
      <c r="BD4" s="151"/>
      <c r="BE4" s="267" t="s">
        <v>208</v>
      </c>
      <c r="BF4" s="151"/>
      <c r="BG4" s="151"/>
      <c r="BH4" s="253" t="s">
        <v>131</v>
      </c>
      <c r="BI4" s="253" t="s">
        <v>19</v>
      </c>
      <c r="BJ4" s="251" t="s">
        <v>20</v>
      </c>
      <c r="BK4" s="251" t="s">
        <v>250</v>
      </c>
      <c r="BL4" s="251" t="s">
        <v>251</v>
      </c>
      <c r="BM4" s="253" t="s">
        <v>134</v>
      </c>
      <c r="BN4" s="253" t="s">
        <v>110</v>
      </c>
      <c r="BO4" s="251" t="s">
        <v>109</v>
      </c>
      <c r="BP4" s="251" t="s">
        <v>252</v>
      </c>
      <c r="BQ4" s="273" t="s">
        <v>112</v>
      </c>
      <c r="BR4" s="253" t="s">
        <v>21</v>
      </c>
      <c r="BS4" s="251" t="s">
        <v>266</v>
      </c>
      <c r="BT4" s="253" t="s">
        <v>22</v>
      </c>
      <c r="BU4" s="253" t="s">
        <v>23</v>
      </c>
      <c r="BV4" s="253" t="s">
        <v>24</v>
      </c>
      <c r="BW4" s="277" t="s">
        <v>113</v>
      </c>
      <c r="BX4" s="279" t="s">
        <v>114</v>
      </c>
      <c r="BY4" s="281" t="s">
        <v>115</v>
      </c>
      <c r="BZ4" s="283" t="s">
        <v>130</v>
      </c>
      <c r="CA4" s="303" t="s">
        <v>25</v>
      </c>
      <c r="CB4" s="150" t="s">
        <v>129</v>
      </c>
      <c r="CC4" s="159" t="s">
        <v>128</v>
      </c>
      <c r="CD4" s="305" t="s">
        <v>27</v>
      </c>
      <c r="CE4" s="305" t="s">
        <v>209</v>
      </c>
      <c r="CF4" s="305" t="s">
        <v>28</v>
      </c>
      <c r="CG4" s="305" t="s">
        <v>116</v>
      </c>
      <c r="CH4" s="305" t="s">
        <v>29</v>
      </c>
      <c r="CI4" s="306" t="s">
        <v>30</v>
      </c>
      <c r="CJ4" s="149"/>
      <c r="CK4" s="149"/>
      <c r="CL4" s="149"/>
      <c r="CM4" s="149"/>
      <c r="CN4" s="307" t="s">
        <v>213</v>
      </c>
      <c r="CO4" s="309" t="s">
        <v>212</v>
      </c>
      <c r="CP4" s="311" t="s">
        <v>117</v>
      </c>
      <c r="CQ4" s="315" t="s">
        <v>118</v>
      </c>
      <c r="CR4" s="317" t="s">
        <v>119</v>
      </c>
      <c r="CS4" s="317" t="s">
        <v>120</v>
      </c>
      <c r="CT4" s="319" t="s">
        <v>121</v>
      </c>
      <c r="CU4" s="321" t="s">
        <v>122</v>
      </c>
      <c r="CV4" s="47"/>
      <c r="CW4" s="313" t="s">
        <v>31</v>
      </c>
    </row>
    <row r="5" spans="1:102" ht="114" customHeight="1" thickBot="1" x14ac:dyDescent="0.3">
      <c r="A5" s="293"/>
      <c r="B5" s="295"/>
      <c r="C5" s="218"/>
      <c r="D5" s="218"/>
      <c r="E5" s="228"/>
      <c r="F5" s="228"/>
      <c r="G5" s="228"/>
      <c r="H5" s="228"/>
      <c r="I5" s="228"/>
      <c r="J5" s="161" t="s">
        <v>100</v>
      </c>
      <c r="K5" s="161" t="s">
        <v>206</v>
      </c>
      <c r="L5" s="161" t="s">
        <v>228</v>
      </c>
      <c r="M5" s="161" t="s">
        <v>246</v>
      </c>
      <c r="N5" s="139" t="s">
        <v>247</v>
      </c>
      <c r="O5" s="222"/>
      <c r="P5" s="224"/>
      <c r="Q5" s="226"/>
      <c r="R5" s="226"/>
      <c r="S5" s="226"/>
      <c r="T5" s="236"/>
      <c r="U5" s="220"/>
      <c r="V5" s="238"/>
      <c r="W5" s="154" t="s">
        <v>211</v>
      </c>
      <c r="X5" s="298"/>
      <c r="Y5" s="244"/>
      <c r="Z5" s="246"/>
      <c r="AA5" s="248"/>
      <c r="AB5" s="250"/>
      <c r="AC5" s="156" t="s">
        <v>230</v>
      </c>
      <c r="AD5" s="226"/>
      <c r="AE5" s="226"/>
      <c r="AF5" s="156" t="s">
        <v>229</v>
      </c>
      <c r="AG5" s="234"/>
      <c r="AH5" s="234"/>
      <c r="AI5" s="158" t="s">
        <v>234</v>
      </c>
      <c r="AJ5" s="234"/>
      <c r="AK5" s="158" t="s">
        <v>235</v>
      </c>
      <c r="AL5" s="234"/>
      <c r="AM5" s="158" t="s">
        <v>248</v>
      </c>
      <c r="AN5" s="252"/>
      <c r="AO5" s="242"/>
      <c r="AP5" s="115" t="s">
        <v>233</v>
      </c>
      <c r="AQ5" s="115" t="s">
        <v>254</v>
      </c>
      <c r="AR5" s="300"/>
      <c r="AS5" s="131" t="s">
        <v>259</v>
      </c>
      <c r="AT5" s="256"/>
      <c r="AU5" s="44" t="s">
        <v>123</v>
      </c>
      <c r="AV5" s="44" t="s">
        <v>124</v>
      </c>
      <c r="AW5" s="260"/>
      <c r="AX5" s="301"/>
      <c r="AY5" s="264"/>
      <c r="AZ5" s="254"/>
      <c r="BA5" s="252"/>
      <c r="BB5" s="252"/>
      <c r="BC5" s="266"/>
      <c r="BD5" s="152" t="s">
        <v>253</v>
      </c>
      <c r="BE5" s="302"/>
      <c r="BF5" s="48" t="s">
        <v>136</v>
      </c>
      <c r="BG5" s="105" t="s">
        <v>111</v>
      </c>
      <c r="BH5" s="254"/>
      <c r="BI5" s="254"/>
      <c r="BJ5" s="252"/>
      <c r="BK5" s="252"/>
      <c r="BL5" s="252"/>
      <c r="BM5" s="254"/>
      <c r="BN5" s="254"/>
      <c r="BO5" s="252"/>
      <c r="BP5" s="252"/>
      <c r="BQ5" s="274"/>
      <c r="BR5" s="254"/>
      <c r="BS5" s="252"/>
      <c r="BT5" s="254"/>
      <c r="BU5" s="254"/>
      <c r="BV5" s="254"/>
      <c r="BW5" s="278"/>
      <c r="BX5" s="280"/>
      <c r="BY5" s="282"/>
      <c r="BZ5" s="284"/>
      <c r="CA5" s="304"/>
      <c r="CB5" s="45" t="s">
        <v>26</v>
      </c>
      <c r="CC5" s="45" t="s">
        <v>26</v>
      </c>
      <c r="CD5" s="244"/>
      <c r="CE5" s="244"/>
      <c r="CF5" s="244"/>
      <c r="CG5" s="244"/>
      <c r="CH5" s="244"/>
      <c r="CI5" s="306"/>
      <c r="CJ5" s="149" t="s">
        <v>255</v>
      </c>
      <c r="CK5" s="149" t="s">
        <v>256</v>
      </c>
      <c r="CL5" s="149" t="s">
        <v>257</v>
      </c>
      <c r="CM5" s="149" t="s">
        <v>258</v>
      </c>
      <c r="CN5" s="308"/>
      <c r="CO5" s="310"/>
      <c r="CP5" s="312"/>
      <c r="CQ5" s="316"/>
      <c r="CR5" s="318"/>
      <c r="CS5" s="318"/>
      <c r="CT5" s="320"/>
      <c r="CU5" s="322"/>
      <c r="CV5" s="113" t="s">
        <v>137</v>
      </c>
      <c r="CW5" s="314"/>
    </row>
    <row r="6" spans="1:102" x14ac:dyDescent="0.25">
      <c r="A6" s="13">
        <v>1</v>
      </c>
      <c r="B6" s="36" t="s">
        <v>32</v>
      </c>
      <c r="C6" s="118">
        <v>37459</v>
      </c>
      <c r="D6" s="119">
        <v>13389.5</v>
      </c>
      <c r="E6" s="86">
        <f>C6+D6</f>
        <v>50848.5</v>
      </c>
      <c r="F6" s="38">
        <f>ROUND(E6*30.2%,1)</f>
        <v>15356.2</v>
      </c>
      <c r="G6" s="11">
        <v>582.20000000000005</v>
      </c>
      <c r="H6" s="38">
        <f>ROUND(G6*30.2%,1)</f>
        <v>175.8</v>
      </c>
      <c r="I6" s="86"/>
      <c r="J6" s="38"/>
      <c r="K6" s="11">
        <v>9.3000000000000007</v>
      </c>
      <c r="L6" s="11">
        <v>3</v>
      </c>
      <c r="M6" s="38"/>
      <c r="N6" s="38"/>
      <c r="O6" s="49">
        <f>K6+L6</f>
        <v>12.3</v>
      </c>
      <c r="P6" s="141">
        <v>59.9</v>
      </c>
      <c r="Q6" s="11">
        <v>23.6</v>
      </c>
      <c r="R6" s="11">
        <v>1419.5</v>
      </c>
      <c r="S6" s="11">
        <v>352.09999999999997</v>
      </c>
      <c r="T6" s="9"/>
      <c r="U6" s="49">
        <f t="shared" ref="U6:U69" si="0">P6+Q6+R6+S6+T6</f>
        <v>1855.1</v>
      </c>
      <c r="V6" s="32"/>
      <c r="W6" s="82"/>
      <c r="X6" s="11">
        <f>Y6+Z6+AA6+AB6+AC6+AD6+AE6+AF6+AG6+AH6+AI6+AJ6+AK6+AL6+AM6+AN6+AO6+AP6+AR6</f>
        <v>251.8</v>
      </c>
      <c r="Y6" s="26">
        <v>126.5</v>
      </c>
      <c r="Z6" s="11">
        <v>85.3</v>
      </c>
      <c r="AA6" s="11"/>
      <c r="AB6" s="11"/>
      <c r="AC6" s="11"/>
      <c r="AD6" s="11"/>
      <c r="AE6" s="11">
        <v>8</v>
      </c>
      <c r="AF6" s="96"/>
      <c r="AG6" s="11"/>
      <c r="AH6" s="11"/>
      <c r="AI6" s="11"/>
      <c r="AJ6" s="11"/>
      <c r="AK6" s="11"/>
      <c r="AL6" s="11"/>
      <c r="AM6" s="11"/>
      <c r="AN6" s="11"/>
      <c r="AO6" s="11">
        <v>32</v>
      </c>
      <c r="AP6" s="22"/>
      <c r="AQ6" s="22"/>
      <c r="AR6" s="22"/>
      <c r="AS6" s="38"/>
      <c r="AT6" s="27">
        <v>66.7</v>
      </c>
      <c r="AU6" s="40">
        <v>20.3</v>
      </c>
      <c r="AV6" s="38">
        <v>46.4</v>
      </c>
      <c r="AW6" s="35">
        <f>AY6+AZ6+BA6+BB6+BC6+BD6+BE6+BF6+BG6+BH6+BI6+BJ6+BK6+BL6+BM6+BN6+BO6+BP6+BQ6+BR6+BS6+BT6+BU6+BV6+BW6+BX6+BY6+AX6</f>
        <v>361.4</v>
      </c>
      <c r="AX6" s="102"/>
      <c r="AY6" s="99">
        <v>17.600000000000001</v>
      </c>
      <c r="AZ6" s="98">
        <v>208.6</v>
      </c>
      <c r="BA6" s="11"/>
      <c r="BB6" s="11"/>
      <c r="BC6" s="11"/>
      <c r="BD6" s="11"/>
      <c r="BE6" s="11"/>
      <c r="BF6" s="11"/>
      <c r="BG6" s="98"/>
      <c r="BH6" s="98"/>
      <c r="BI6" s="98">
        <v>19.5</v>
      </c>
      <c r="BJ6" s="11"/>
      <c r="BK6" s="11"/>
      <c r="BL6" s="11"/>
      <c r="BM6" s="98">
        <v>8</v>
      </c>
      <c r="BN6" s="98"/>
      <c r="BO6" s="11">
        <v>5.5</v>
      </c>
      <c r="BP6" s="11"/>
      <c r="BQ6" s="98"/>
      <c r="BR6" s="98"/>
      <c r="BS6" s="11">
        <v>55</v>
      </c>
      <c r="BT6" s="98">
        <v>36</v>
      </c>
      <c r="BU6" s="98">
        <v>5.8</v>
      </c>
      <c r="BV6" s="98">
        <v>5.4</v>
      </c>
      <c r="BW6" s="11"/>
      <c r="BX6" s="22"/>
      <c r="BY6" s="86"/>
      <c r="BZ6" s="32"/>
      <c r="CA6" s="117">
        <v>203</v>
      </c>
      <c r="CB6" s="32">
        <v>294.39999999999998</v>
      </c>
      <c r="CC6" s="85">
        <f t="shared" ref="CC6:CC69" si="1">CD6+CE6+CF6+CG6+CH6+CI6+CO6</f>
        <v>109.3</v>
      </c>
      <c r="CD6" s="99"/>
      <c r="CE6" s="99"/>
      <c r="CF6" s="98"/>
      <c r="CG6" s="98"/>
      <c r="CH6" s="98"/>
      <c r="CI6" s="98">
        <v>109.3</v>
      </c>
      <c r="CJ6" s="98"/>
      <c r="CK6" s="98"/>
      <c r="CL6" s="98"/>
      <c r="CM6" s="98"/>
      <c r="CN6" s="11"/>
      <c r="CO6" s="38"/>
      <c r="CP6" s="27">
        <f>CQ6+CR6+CS6+CT6+CU6+CV6</f>
        <v>458.3</v>
      </c>
      <c r="CQ6" s="99">
        <v>253</v>
      </c>
      <c r="CR6" s="98">
        <v>170.3</v>
      </c>
      <c r="CS6" s="98"/>
      <c r="CT6" s="12"/>
      <c r="CU6" s="110">
        <v>15</v>
      </c>
      <c r="CV6" s="112">
        <v>20</v>
      </c>
      <c r="CW6" s="34">
        <f>E6+F6+O6+U6+V6+W6+X6+AT6+AW6+CA6+CB6+CC6+CP6+G6+H6</f>
        <v>70575</v>
      </c>
    </row>
    <row r="7" spans="1:102" x14ac:dyDescent="0.25">
      <c r="A7" s="14">
        <v>2</v>
      </c>
      <c r="B7" s="31" t="s">
        <v>33</v>
      </c>
      <c r="C7" s="118">
        <v>32737.9</v>
      </c>
      <c r="D7" s="119">
        <v>11174.1</v>
      </c>
      <c r="E7" s="86">
        <f t="shared" ref="E7:E70" si="2">C7+D7</f>
        <v>43912</v>
      </c>
      <c r="F7" s="38">
        <f t="shared" ref="F7:F70" si="3">ROUND(E7*30.2%,1)</f>
        <v>13261.4</v>
      </c>
      <c r="G7" s="3">
        <v>582.20000000000005</v>
      </c>
      <c r="H7" s="38">
        <f t="shared" ref="H7:H70" si="4">ROUND(G7*30.2%,1)</f>
        <v>175.8</v>
      </c>
      <c r="I7" s="86"/>
      <c r="J7" s="38"/>
      <c r="K7" s="3">
        <v>4.0999999999999996</v>
      </c>
      <c r="L7" s="11">
        <v>3</v>
      </c>
      <c r="M7" s="38"/>
      <c r="N7" s="38"/>
      <c r="O7" s="49">
        <f t="shared" ref="O7:O70" si="5">K7+L7</f>
        <v>7.1</v>
      </c>
      <c r="P7" s="20">
        <v>68.5</v>
      </c>
      <c r="Q7" s="3">
        <v>0</v>
      </c>
      <c r="R7" s="11">
        <v>1187.3</v>
      </c>
      <c r="S7" s="11">
        <v>350.9</v>
      </c>
      <c r="T7" s="9"/>
      <c r="U7" s="49">
        <f t="shared" si="0"/>
        <v>1606.6999999999998</v>
      </c>
      <c r="V7" s="32"/>
      <c r="W7" s="49"/>
      <c r="X7" s="11">
        <v>412.5</v>
      </c>
      <c r="Y7" s="20">
        <v>100</v>
      </c>
      <c r="Z7" s="3">
        <v>84.4</v>
      </c>
      <c r="AA7" s="3"/>
      <c r="AB7" s="3"/>
      <c r="AC7" s="11"/>
      <c r="AD7" s="3"/>
      <c r="AE7" s="3">
        <v>11.3</v>
      </c>
      <c r="AF7" s="97"/>
      <c r="AG7" s="11"/>
      <c r="AH7" s="3"/>
      <c r="AI7" s="3"/>
      <c r="AJ7" s="3" t="s">
        <v>203</v>
      </c>
      <c r="AK7" s="3"/>
      <c r="AL7" s="3">
        <v>201.8</v>
      </c>
      <c r="AM7" s="3"/>
      <c r="AN7" s="3"/>
      <c r="AO7" s="3">
        <v>15</v>
      </c>
      <c r="AP7" s="9"/>
      <c r="AQ7" s="9"/>
      <c r="AR7" s="9"/>
      <c r="AS7" s="38"/>
      <c r="AT7" s="27">
        <v>76.2</v>
      </c>
      <c r="AU7" s="40">
        <v>23.1</v>
      </c>
      <c r="AV7" s="38">
        <v>53.1</v>
      </c>
      <c r="AW7" s="35">
        <f t="shared" ref="AW7:AW70" si="6">AY7+AZ7+BA7+BB7+BC7+BD7+BE7+BF7+BG7+BH7+BI7+BJ7+BK7+BL7+BM7+BN7+BO7+BP7+BQ7+BR7+BS7+BT7+BU7+BV7+BW7+BX7+BY7+AX7</f>
        <v>437.09999999999997</v>
      </c>
      <c r="AX7" s="102">
        <v>31.4</v>
      </c>
      <c r="AY7" s="99">
        <v>17.600000000000001</v>
      </c>
      <c r="AZ7" s="102">
        <v>189.1</v>
      </c>
      <c r="BA7" s="11">
        <v>47.3</v>
      </c>
      <c r="BB7" s="11"/>
      <c r="BC7" s="11"/>
      <c r="BD7" s="11"/>
      <c r="BE7" s="11"/>
      <c r="BF7" s="11"/>
      <c r="BG7" s="98"/>
      <c r="BH7" s="98">
        <v>28.1</v>
      </c>
      <c r="BI7" s="102">
        <v>19.5</v>
      </c>
      <c r="BJ7" s="3"/>
      <c r="BK7" s="11"/>
      <c r="BL7" s="11"/>
      <c r="BM7" s="98">
        <v>8</v>
      </c>
      <c r="BN7" s="102"/>
      <c r="BO7" s="11">
        <v>5.5</v>
      </c>
      <c r="BP7" s="11"/>
      <c r="BQ7" s="102"/>
      <c r="BR7" s="102">
        <v>0</v>
      </c>
      <c r="BS7" s="11">
        <v>55</v>
      </c>
      <c r="BT7" s="102">
        <v>26.3</v>
      </c>
      <c r="BU7" s="98">
        <v>7.9</v>
      </c>
      <c r="BV7" s="98">
        <v>1.4</v>
      </c>
      <c r="BW7" s="11"/>
      <c r="BX7" s="22"/>
      <c r="BY7" s="86"/>
      <c r="BZ7" s="32"/>
      <c r="CA7" s="117">
        <v>203</v>
      </c>
      <c r="CB7" s="32">
        <v>245.4</v>
      </c>
      <c r="CC7" s="28">
        <f t="shared" si="1"/>
        <v>91.6</v>
      </c>
      <c r="CD7" s="100"/>
      <c r="CE7" s="100"/>
      <c r="CF7" s="102"/>
      <c r="CG7" s="102"/>
      <c r="CH7" s="102"/>
      <c r="CI7" s="102">
        <v>91.6</v>
      </c>
      <c r="CJ7" s="102"/>
      <c r="CK7" s="102"/>
      <c r="CL7" s="102"/>
      <c r="CM7" s="102"/>
      <c r="CN7" s="3"/>
      <c r="CO7" s="38"/>
      <c r="CP7" s="27">
        <f t="shared" ref="CP7:CP70" si="7">CQ7+CR7+CS7+CT7+CU7+CV7</f>
        <v>3999.1</v>
      </c>
      <c r="CQ7" s="99">
        <v>622</v>
      </c>
      <c r="CR7" s="98">
        <v>3342.1</v>
      </c>
      <c r="CS7" s="98"/>
      <c r="CT7" s="10"/>
      <c r="CU7" s="111">
        <v>15</v>
      </c>
      <c r="CV7" s="112">
        <v>20</v>
      </c>
      <c r="CW7" s="34">
        <f t="shared" ref="CW7:CW70" si="8">E7+F7+O7+U7+V7+W7+X7+AT7+AW7+CA7+CB7+CC7+CP7+G7+H7</f>
        <v>65010.099999999991</v>
      </c>
    </row>
    <row r="8" spans="1:102" x14ac:dyDescent="0.25">
      <c r="A8" s="14">
        <v>3</v>
      </c>
      <c r="B8" s="31" t="s">
        <v>34</v>
      </c>
      <c r="C8" s="118">
        <v>23324</v>
      </c>
      <c r="D8" s="119">
        <v>7838.3</v>
      </c>
      <c r="E8" s="86">
        <f t="shared" si="2"/>
        <v>31162.3</v>
      </c>
      <c r="F8" s="38">
        <f t="shared" si="3"/>
        <v>9411</v>
      </c>
      <c r="G8" s="3">
        <v>436.7</v>
      </c>
      <c r="H8" s="38">
        <f t="shared" si="4"/>
        <v>131.9</v>
      </c>
      <c r="I8" s="86"/>
      <c r="J8" s="38"/>
      <c r="K8" s="3">
        <v>9.3000000000000007</v>
      </c>
      <c r="L8" s="11">
        <v>3</v>
      </c>
      <c r="M8" s="38"/>
      <c r="N8" s="38"/>
      <c r="O8" s="49">
        <f t="shared" si="5"/>
        <v>12.3</v>
      </c>
      <c r="P8" s="20">
        <v>51.4</v>
      </c>
      <c r="Q8" s="3">
        <v>20.2</v>
      </c>
      <c r="R8" s="11">
        <v>496.6</v>
      </c>
      <c r="S8" s="11">
        <v>253.8</v>
      </c>
      <c r="T8" s="9"/>
      <c r="U8" s="49">
        <f t="shared" si="0"/>
        <v>822</v>
      </c>
      <c r="V8" s="32"/>
      <c r="W8" s="49"/>
      <c r="X8" s="11">
        <f t="shared" ref="X8:X71" si="9">Y8+Z8+AA8+AB8+AC8+AD8+AE8+AF8+AG8+AH8+AI8+AJ8+AK8+AL8+AM8+AN8+AO8+AP8+AR8</f>
        <v>113.7</v>
      </c>
      <c r="Y8" s="20">
        <v>58.5</v>
      </c>
      <c r="Z8" s="3">
        <v>39.200000000000003</v>
      </c>
      <c r="AA8" s="3"/>
      <c r="AB8" s="3"/>
      <c r="AC8" s="11"/>
      <c r="AD8" s="3"/>
      <c r="AE8" s="3">
        <v>5.5</v>
      </c>
      <c r="AF8" s="11"/>
      <c r="AG8" s="11"/>
      <c r="AH8" s="3"/>
      <c r="AI8" s="3"/>
      <c r="AJ8" s="3"/>
      <c r="AK8" s="3"/>
      <c r="AL8" s="3"/>
      <c r="AM8" s="3"/>
      <c r="AN8" s="3"/>
      <c r="AO8" s="3">
        <v>10.5</v>
      </c>
      <c r="AP8" s="9"/>
      <c r="AQ8" s="9"/>
      <c r="AR8" s="9"/>
      <c r="AS8" s="38"/>
      <c r="AT8" s="27">
        <v>71.3</v>
      </c>
      <c r="AU8" s="40">
        <v>24.9</v>
      </c>
      <c r="AV8" s="38">
        <v>46.4</v>
      </c>
      <c r="AW8" s="35">
        <f t="shared" si="6"/>
        <v>261.3</v>
      </c>
      <c r="AX8" s="102"/>
      <c r="AY8" s="99">
        <v>17.600000000000001</v>
      </c>
      <c r="AZ8" s="102">
        <v>94.9</v>
      </c>
      <c r="BA8" s="11"/>
      <c r="BB8" s="11"/>
      <c r="BC8" s="11"/>
      <c r="BD8" s="11"/>
      <c r="BE8" s="11"/>
      <c r="BF8" s="11"/>
      <c r="BG8" s="98">
        <v>0</v>
      </c>
      <c r="BH8" s="98">
        <v>28.1</v>
      </c>
      <c r="BI8" s="102">
        <v>19.5</v>
      </c>
      <c r="BJ8" s="3"/>
      <c r="BK8" s="11"/>
      <c r="BL8" s="11"/>
      <c r="BM8" s="98">
        <v>8</v>
      </c>
      <c r="BN8" s="102"/>
      <c r="BO8" s="11">
        <v>5.5</v>
      </c>
      <c r="BP8" s="11"/>
      <c r="BQ8" s="102">
        <v>0</v>
      </c>
      <c r="BR8" s="102">
        <v>0</v>
      </c>
      <c r="BS8" s="11">
        <v>55</v>
      </c>
      <c r="BT8" s="102">
        <v>24.9</v>
      </c>
      <c r="BU8" s="98">
        <v>7.8</v>
      </c>
      <c r="BV8" s="98"/>
      <c r="BW8" s="11"/>
      <c r="BX8" s="22"/>
      <c r="BY8" s="86"/>
      <c r="BZ8" s="32"/>
      <c r="CA8" s="117"/>
      <c r="CB8" s="32">
        <v>133.30000000000001</v>
      </c>
      <c r="CC8" s="28">
        <f t="shared" si="1"/>
        <v>105.3</v>
      </c>
      <c r="CD8" s="100"/>
      <c r="CE8" s="100"/>
      <c r="CF8" s="102"/>
      <c r="CG8" s="102"/>
      <c r="CH8" s="102"/>
      <c r="CI8" s="102">
        <v>105.3</v>
      </c>
      <c r="CJ8" s="102"/>
      <c r="CK8" s="102"/>
      <c r="CL8" s="102"/>
      <c r="CM8" s="102"/>
      <c r="CN8" s="3"/>
      <c r="CO8" s="38"/>
      <c r="CP8" s="27">
        <f t="shared" si="7"/>
        <v>252.3</v>
      </c>
      <c r="CQ8" s="99">
        <v>150</v>
      </c>
      <c r="CR8" s="98">
        <v>67.3</v>
      </c>
      <c r="CS8" s="98"/>
      <c r="CT8" s="10"/>
      <c r="CU8" s="111">
        <v>15</v>
      </c>
      <c r="CV8" s="112">
        <v>20</v>
      </c>
      <c r="CW8" s="34">
        <f t="shared" si="8"/>
        <v>42913.400000000016</v>
      </c>
    </row>
    <row r="9" spans="1:102" x14ac:dyDescent="0.25">
      <c r="A9" s="14">
        <v>4</v>
      </c>
      <c r="B9" s="31" t="s">
        <v>35</v>
      </c>
      <c r="C9" s="118">
        <v>23660.5</v>
      </c>
      <c r="D9" s="119">
        <v>7600.7</v>
      </c>
      <c r="E9" s="86">
        <f t="shared" si="2"/>
        <v>31261.200000000001</v>
      </c>
      <c r="F9" s="38">
        <f t="shared" si="3"/>
        <v>9440.9</v>
      </c>
      <c r="G9" s="3">
        <v>436.7</v>
      </c>
      <c r="H9" s="38">
        <f t="shared" si="4"/>
        <v>131.9</v>
      </c>
      <c r="I9" s="86"/>
      <c r="J9" s="38"/>
      <c r="K9" s="3">
        <v>9.6999999999999993</v>
      </c>
      <c r="L9" s="11">
        <v>3</v>
      </c>
      <c r="M9" s="38"/>
      <c r="N9" s="38"/>
      <c r="O9" s="49">
        <f t="shared" si="5"/>
        <v>12.7</v>
      </c>
      <c r="P9" s="20">
        <v>128.4</v>
      </c>
      <c r="Q9" s="3">
        <v>50.5</v>
      </c>
      <c r="R9" s="11">
        <v>886.5</v>
      </c>
      <c r="S9" s="11">
        <v>475.29999999999995</v>
      </c>
      <c r="T9" s="9"/>
      <c r="U9" s="49">
        <f t="shared" si="0"/>
        <v>1540.7</v>
      </c>
      <c r="V9" s="32"/>
      <c r="W9" s="49"/>
      <c r="X9" s="11">
        <f t="shared" si="9"/>
        <v>242.79999999999998</v>
      </c>
      <c r="Y9" s="20">
        <v>48.3</v>
      </c>
      <c r="Z9" s="3">
        <v>55.3</v>
      </c>
      <c r="AA9" s="3"/>
      <c r="AB9" s="3">
        <v>8.3000000000000007</v>
      </c>
      <c r="AC9" s="11"/>
      <c r="AD9" s="3"/>
      <c r="AE9" s="3">
        <v>2</v>
      </c>
      <c r="AF9" s="3"/>
      <c r="AG9" s="11"/>
      <c r="AH9" s="3"/>
      <c r="AI9" s="3">
        <v>20</v>
      </c>
      <c r="AJ9" s="3"/>
      <c r="AK9" s="3"/>
      <c r="AL9" s="3"/>
      <c r="AM9" s="3"/>
      <c r="AN9" s="3">
        <v>63</v>
      </c>
      <c r="AO9" s="3">
        <v>10.5</v>
      </c>
      <c r="AP9" s="9"/>
      <c r="AQ9" s="9"/>
      <c r="AR9" s="9">
        <v>35.4</v>
      </c>
      <c r="AS9" s="38"/>
      <c r="AT9" s="27">
        <v>64.900000000000006</v>
      </c>
      <c r="AU9" s="40">
        <v>23.5</v>
      </c>
      <c r="AV9" s="38">
        <v>41.4</v>
      </c>
      <c r="AW9" s="35">
        <f t="shared" si="6"/>
        <v>288.89999999999998</v>
      </c>
      <c r="AX9" s="102">
        <v>8.1999999999999993</v>
      </c>
      <c r="AY9" s="99">
        <v>17.600000000000001</v>
      </c>
      <c r="AZ9" s="102">
        <v>99.1</v>
      </c>
      <c r="BA9" s="11"/>
      <c r="BB9" s="11"/>
      <c r="BC9" s="11"/>
      <c r="BD9" s="11"/>
      <c r="BE9" s="11"/>
      <c r="BF9" s="11"/>
      <c r="BG9" s="98">
        <v>9.6</v>
      </c>
      <c r="BH9" s="98">
        <v>10.199999999999999</v>
      </c>
      <c r="BI9" s="102">
        <v>19.5</v>
      </c>
      <c r="BJ9" s="3"/>
      <c r="BK9" s="11"/>
      <c r="BL9" s="11"/>
      <c r="BM9" s="98">
        <v>8</v>
      </c>
      <c r="BN9" s="102"/>
      <c r="BO9" s="11">
        <v>5.5</v>
      </c>
      <c r="BP9" s="11"/>
      <c r="BQ9" s="102">
        <v>13.2</v>
      </c>
      <c r="BR9" s="102">
        <v>18</v>
      </c>
      <c r="BS9" s="11">
        <v>55</v>
      </c>
      <c r="BT9" s="102">
        <v>13.2</v>
      </c>
      <c r="BU9" s="98">
        <v>5.0999999999999996</v>
      </c>
      <c r="BV9" s="98">
        <v>6.7</v>
      </c>
      <c r="BW9" s="11"/>
      <c r="BX9" s="22"/>
      <c r="BY9" s="86"/>
      <c r="BZ9" s="32"/>
      <c r="CA9" s="117">
        <v>203</v>
      </c>
      <c r="CB9" s="32">
        <v>120.3</v>
      </c>
      <c r="CC9" s="28">
        <f t="shared" si="1"/>
        <v>713.3</v>
      </c>
      <c r="CD9" s="100"/>
      <c r="CE9" s="100"/>
      <c r="CF9" s="102">
        <v>483.3</v>
      </c>
      <c r="CG9" s="102"/>
      <c r="CH9" s="102">
        <v>150</v>
      </c>
      <c r="CI9" s="102">
        <v>80</v>
      </c>
      <c r="CJ9" s="102"/>
      <c r="CK9" s="102"/>
      <c r="CL9" s="102"/>
      <c r="CM9" s="102"/>
      <c r="CN9" s="3"/>
      <c r="CO9" s="38"/>
      <c r="CP9" s="27">
        <f t="shared" si="7"/>
        <v>603.59999999999991</v>
      </c>
      <c r="CQ9" s="99">
        <v>362.2</v>
      </c>
      <c r="CR9" s="98">
        <v>198.1</v>
      </c>
      <c r="CS9" s="98">
        <v>8.3000000000000007</v>
      </c>
      <c r="CT9" s="10"/>
      <c r="CU9" s="111">
        <v>15</v>
      </c>
      <c r="CV9" s="112">
        <v>20</v>
      </c>
      <c r="CW9" s="34">
        <f t="shared" si="8"/>
        <v>45060.9</v>
      </c>
    </row>
    <row r="10" spans="1:102" x14ac:dyDescent="0.25">
      <c r="A10" s="14">
        <v>5</v>
      </c>
      <c r="B10" s="31" t="s">
        <v>36</v>
      </c>
      <c r="C10" s="118">
        <v>58873.1</v>
      </c>
      <c r="D10" s="119">
        <v>21166</v>
      </c>
      <c r="E10" s="86">
        <f t="shared" si="2"/>
        <v>80039.100000000006</v>
      </c>
      <c r="F10" s="38">
        <f t="shared" si="3"/>
        <v>24171.8</v>
      </c>
      <c r="G10" s="3">
        <v>727.8</v>
      </c>
      <c r="H10" s="38">
        <f t="shared" si="4"/>
        <v>219.8</v>
      </c>
      <c r="I10" s="86"/>
      <c r="J10" s="38"/>
      <c r="K10" s="3">
        <v>9.3000000000000007</v>
      </c>
      <c r="L10" s="11">
        <v>3</v>
      </c>
      <c r="M10" s="38"/>
      <c r="N10" s="38"/>
      <c r="O10" s="49">
        <f t="shared" si="5"/>
        <v>12.3</v>
      </c>
      <c r="P10" s="20">
        <v>239.7</v>
      </c>
      <c r="Q10" s="3">
        <v>94.4</v>
      </c>
      <c r="R10" s="11">
        <v>1181.8</v>
      </c>
      <c r="S10" s="11">
        <v>644.19999999999993</v>
      </c>
      <c r="T10" s="9"/>
      <c r="U10" s="49">
        <f t="shared" si="0"/>
        <v>2160.1</v>
      </c>
      <c r="V10" s="32"/>
      <c r="W10" s="49"/>
      <c r="X10" s="11">
        <f t="shared" si="9"/>
        <v>256.89999999999998</v>
      </c>
      <c r="Y10" s="20">
        <v>145</v>
      </c>
      <c r="Z10" s="3">
        <v>100</v>
      </c>
      <c r="AA10" s="3"/>
      <c r="AB10" s="3"/>
      <c r="AC10" s="11"/>
      <c r="AD10" s="3"/>
      <c r="AE10" s="3">
        <v>11.9</v>
      </c>
      <c r="AF10" s="3"/>
      <c r="AG10" s="11"/>
      <c r="AH10" s="3"/>
      <c r="AI10" s="3"/>
      <c r="AJ10" s="3"/>
      <c r="AK10" s="3"/>
      <c r="AL10" s="3"/>
      <c r="AM10" s="3"/>
      <c r="AN10" s="3"/>
      <c r="AO10" s="3"/>
      <c r="AP10" s="9"/>
      <c r="AQ10" s="9"/>
      <c r="AR10" s="9"/>
      <c r="AS10" s="38"/>
      <c r="AT10" s="27">
        <v>57.5</v>
      </c>
      <c r="AU10" s="40">
        <v>21.1</v>
      </c>
      <c r="AV10" s="38">
        <v>36.4</v>
      </c>
      <c r="AW10" s="35">
        <f t="shared" si="6"/>
        <v>382.79999999999995</v>
      </c>
      <c r="AX10" s="102"/>
      <c r="AY10" s="99">
        <v>18.3</v>
      </c>
      <c r="AZ10" s="102">
        <v>240</v>
      </c>
      <c r="BA10" s="11"/>
      <c r="BB10" s="11"/>
      <c r="BC10" s="11"/>
      <c r="BD10" s="11"/>
      <c r="BE10" s="11"/>
      <c r="BF10" s="11"/>
      <c r="BG10" s="98">
        <v>0</v>
      </c>
      <c r="BH10" s="98">
        <v>10.199999999999999</v>
      </c>
      <c r="BI10" s="102">
        <v>19.5</v>
      </c>
      <c r="BJ10" s="3"/>
      <c r="BK10" s="11"/>
      <c r="BL10" s="11"/>
      <c r="BM10" s="98">
        <v>8</v>
      </c>
      <c r="BN10" s="102"/>
      <c r="BO10" s="11">
        <v>5.5</v>
      </c>
      <c r="BP10" s="11"/>
      <c r="BQ10" s="102">
        <v>0</v>
      </c>
      <c r="BR10" s="102">
        <v>0</v>
      </c>
      <c r="BS10" s="11">
        <v>55</v>
      </c>
      <c r="BT10" s="102">
        <v>13.9</v>
      </c>
      <c r="BU10" s="98">
        <v>7.9</v>
      </c>
      <c r="BV10" s="98">
        <v>4.5</v>
      </c>
      <c r="BW10" s="11"/>
      <c r="BX10" s="22"/>
      <c r="BY10" s="86"/>
      <c r="BZ10" s="32"/>
      <c r="CA10" s="117">
        <v>203</v>
      </c>
      <c r="CB10" s="32">
        <v>346.9</v>
      </c>
      <c r="CC10" s="28">
        <f t="shared" si="1"/>
        <v>165.6</v>
      </c>
      <c r="CD10" s="100"/>
      <c r="CE10" s="100"/>
      <c r="CF10" s="102">
        <v>0</v>
      </c>
      <c r="CG10" s="102"/>
      <c r="CH10" s="102">
        <v>0</v>
      </c>
      <c r="CI10" s="102">
        <v>165.6</v>
      </c>
      <c r="CJ10" s="102"/>
      <c r="CK10" s="102"/>
      <c r="CL10" s="102"/>
      <c r="CM10" s="102"/>
      <c r="CN10" s="3"/>
      <c r="CO10" s="38"/>
      <c r="CP10" s="27">
        <f t="shared" si="7"/>
        <v>1904</v>
      </c>
      <c r="CQ10" s="99">
        <v>623</v>
      </c>
      <c r="CR10" s="98">
        <v>1246</v>
      </c>
      <c r="CS10" s="98"/>
      <c r="CT10" s="10"/>
      <c r="CU10" s="111">
        <v>15</v>
      </c>
      <c r="CV10" s="112">
        <v>20</v>
      </c>
      <c r="CW10" s="34">
        <f t="shared" si="8"/>
        <v>110647.60000000002</v>
      </c>
    </row>
    <row r="11" spans="1:102" x14ac:dyDescent="0.25">
      <c r="A11" s="14">
        <v>6</v>
      </c>
      <c r="B11" s="31" t="s">
        <v>37</v>
      </c>
      <c r="C11" s="118">
        <v>49456</v>
      </c>
      <c r="D11" s="119">
        <v>17736.400000000001</v>
      </c>
      <c r="E11" s="86">
        <f t="shared" si="2"/>
        <v>67192.399999999994</v>
      </c>
      <c r="F11" s="38">
        <f t="shared" si="3"/>
        <v>20292.099999999999</v>
      </c>
      <c r="G11" s="3">
        <v>582.20000000000005</v>
      </c>
      <c r="H11" s="38">
        <f t="shared" si="4"/>
        <v>175.8</v>
      </c>
      <c r="I11" s="86"/>
      <c r="J11" s="38"/>
      <c r="K11" s="3">
        <v>4.7</v>
      </c>
      <c r="L11" s="11">
        <v>3</v>
      </c>
      <c r="M11" s="38"/>
      <c r="N11" s="38"/>
      <c r="O11" s="49">
        <f t="shared" si="5"/>
        <v>7.7</v>
      </c>
      <c r="P11" s="142">
        <v>30</v>
      </c>
      <c r="Q11" s="3">
        <v>0</v>
      </c>
      <c r="R11" s="11">
        <v>1049.7</v>
      </c>
      <c r="S11" s="11">
        <v>448.4</v>
      </c>
      <c r="T11" s="9"/>
      <c r="U11" s="49">
        <f t="shared" si="0"/>
        <v>1528.1</v>
      </c>
      <c r="V11" s="32"/>
      <c r="W11" s="49"/>
      <c r="X11" s="11">
        <f t="shared" si="9"/>
        <v>693.3</v>
      </c>
      <c r="Y11" s="20">
        <v>163.30000000000001</v>
      </c>
      <c r="Z11" s="3">
        <v>53</v>
      </c>
      <c r="AA11" s="3"/>
      <c r="AB11" s="3">
        <v>8.5</v>
      </c>
      <c r="AC11" s="11"/>
      <c r="AD11" s="3"/>
      <c r="AE11" s="3">
        <v>11.3</v>
      </c>
      <c r="AF11" s="3"/>
      <c r="AG11" s="11"/>
      <c r="AH11" s="3"/>
      <c r="AI11" s="3"/>
      <c r="AJ11" s="3"/>
      <c r="AK11" s="3"/>
      <c r="AL11" s="3">
        <v>296</v>
      </c>
      <c r="AM11" s="3"/>
      <c r="AN11" s="3"/>
      <c r="AO11" s="3">
        <v>125.8</v>
      </c>
      <c r="AP11" s="9"/>
      <c r="AQ11" s="9"/>
      <c r="AR11" s="9">
        <v>35.4</v>
      </c>
      <c r="AS11" s="38"/>
      <c r="AT11" s="27">
        <v>45.7</v>
      </c>
      <c r="AU11" s="40">
        <v>9.6999999999999993</v>
      </c>
      <c r="AV11" s="38">
        <v>36</v>
      </c>
      <c r="AW11" s="35">
        <f t="shared" si="6"/>
        <v>589.80000000000007</v>
      </c>
      <c r="AX11" s="102">
        <v>54.8</v>
      </c>
      <c r="AY11" s="99">
        <v>17.600000000000001</v>
      </c>
      <c r="AZ11" s="102">
        <v>332.8</v>
      </c>
      <c r="BA11" s="11"/>
      <c r="BB11" s="11"/>
      <c r="BC11" s="11"/>
      <c r="BD11" s="11"/>
      <c r="BE11" s="11"/>
      <c r="BF11" s="11"/>
      <c r="BG11" s="98">
        <v>4.8</v>
      </c>
      <c r="BH11" s="98">
        <v>10.199999999999999</v>
      </c>
      <c r="BI11" s="102">
        <v>19.5</v>
      </c>
      <c r="BJ11" s="3"/>
      <c r="BK11" s="11"/>
      <c r="BL11" s="11"/>
      <c r="BM11" s="98">
        <v>8</v>
      </c>
      <c r="BN11" s="102"/>
      <c r="BO11" s="11">
        <v>5.5</v>
      </c>
      <c r="BP11" s="11"/>
      <c r="BQ11" s="102">
        <v>25</v>
      </c>
      <c r="BR11" s="102">
        <v>10.5</v>
      </c>
      <c r="BS11" s="11">
        <v>55</v>
      </c>
      <c r="BT11" s="102">
        <v>28.3</v>
      </c>
      <c r="BU11" s="98">
        <v>14.6</v>
      </c>
      <c r="BV11" s="98">
        <v>3.2</v>
      </c>
      <c r="BW11" s="11"/>
      <c r="BX11" s="22"/>
      <c r="BY11" s="86"/>
      <c r="BZ11" s="32"/>
      <c r="CA11" s="117">
        <v>203</v>
      </c>
      <c r="CB11" s="32">
        <v>404.9</v>
      </c>
      <c r="CC11" s="28">
        <f t="shared" si="1"/>
        <v>440</v>
      </c>
      <c r="CD11" s="100"/>
      <c r="CE11" s="100"/>
      <c r="CF11" s="102">
        <v>223</v>
      </c>
      <c r="CG11" s="102"/>
      <c r="CH11" s="102">
        <v>130.5</v>
      </c>
      <c r="CI11" s="102">
        <v>86.5</v>
      </c>
      <c r="CJ11" s="102"/>
      <c r="CK11" s="102"/>
      <c r="CL11" s="102"/>
      <c r="CM11" s="102"/>
      <c r="CN11" s="3"/>
      <c r="CO11" s="38"/>
      <c r="CP11" s="27">
        <f t="shared" si="7"/>
        <v>1186.2000000000003</v>
      </c>
      <c r="CQ11" s="99">
        <v>986</v>
      </c>
      <c r="CR11" s="98">
        <v>100.2</v>
      </c>
      <c r="CS11" s="98">
        <v>7.4</v>
      </c>
      <c r="CT11" s="10"/>
      <c r="CU11" s="111">
        <v>21.7</v>
      </c>
      <c r="CV11" s="112">
        <v>70.900000000000006</v>
      </c>
      <c r="CW11" s="34">
        <f t="shared" si="8"/>
        <v>93341.2</v>
      </c>
    </row>
    <row r="12" spans="1:102" x14ac:dyDescent="0.25">
      <c r="A12" s="14">
        <v>7</v>
      </c>
      <c r="B12" s="31" t="s">
        <v>38</v>
      </c>
      <c r="C12" s="118">
        <v>40344.6</v>
      </c>
      <c r="D12" s="119">
        <v>14594.7</v>
      </c>
      <c r="E12" s="86">
        <f t="shared" si="2"/>
        <v>54939.3</v>
      </c>
      <c r="F12" s="38">
        <f t="shared" si="3"/>
        <v>16591.7</v>
      </c>
      <c r="G12" s="3">
        <v>582.20000000000005</v>
      </c>
      <c r="H12" s="38">
        <f t="shared" si="4"/>
        <v>175.8</v>
      </c>
      <c r="I12" s="86"/>
      <c r="J12" s="38"/>
      <c r="K12" s="3">
        <v>9.3000000000000007</v>
      </c>
      <c r="L12" s="11">
        <v>3</v>
      </c>
      <c r="M12" s="38"/>
      <c r="N12" s="38"/>
      <c r="O12" s="49">
        <f t="shared" si="5"/>
        <v>12.3</v>
      </c>
      <c r="P12" s="20">
        <v>102.7</v>
      </c>
      <c r="Q12" s="3">
        <v>40.4</v>
      </c>
      <c r="R12" s="11">
        <v>1117.8</v>
      </c>
      <c r="S12" s="11">
        <v>428.9</v>
      </c>
      <c r="T12" s="9"/>
      <c r="U12" s="49">
        <f t="shared" si="0"/>
        <v>1689.7999999999997</v>
      </c>
      <c r="V12" s="32"/>
      <c r="W12" s="49"/>
      <c r="X12" s="11">
        <f t="shared" si="9"/>
        <v>203.5</v>
      </c>
      <c r="Y12" s="20">
        <v>120.5</v>
      </c>
      <c r="Z12" s="3">
        <v>68</v>
      </c>
      <c r="AA12" s="3"/>
      <c r="AB12" s="3"/>
      <c r="AC12" s="11"/>
      <c r="AD12" s="3"/>
      <c r="AE12" s="3">
        <v>8</v>
      </c>
      <c r="AF12" s="3"/>
      <c r="AG12" s="11"/>
      <c r="AH12" s="3"/>
      <c r="AI12" s="3"/>
      <c r="AJ12" s="3"/>
      <c r="AK12" s="3"/>
      <c r="AL12" s="3"/>
      <c r="AM12" s="3"/>
      <c r="AN12" s="3"/>
      <c r="AO12" s="3">
        <v>7</v>
      </c>
      <c r="AP12" s="9"/>
      <c r="AQ12" s="9"/>
      <c r="AR12" s="9"/>
      <c r="AS12" s="38"/>
      <c r="AT12" s="27">
        <v>59.9</v>
      </c>
      <c r="AU12" s="40">
        <v>23.5</v>
      </c>
      <c r="AV12" s="38">
        <v>36.4</v>
      </c>
      <c r="AW12" s="35">
        <f t="shared" si="6"/>
        <v>404.09999999999997</v>
      </c>
      <c r="AX12" s="102">
        <v>110</v>
      </c>
      <c r="AY12" s="99">
        <v>17.899999999999999</v>
      </c>
      <c r="AZ12" s="102">
        <v>98.8</v>
      </c>
      <c r="BA12" s="11"/>
      <c r="BB12" s="11"/>
      <c r="BC12" s="11"/>
      <c r="BD12" s="11"/>
      <c r="BE12" s="11"/>
      <c r="BF12" s="11"/>
      <c r="BG12" s="98">
        <v>0</v>
      </c>
      <c r="BH12" s="98">
        <v>28.1</v>
      </c>
      <c r="BI12" s="102">
        <v>19.5</v>
      </c>
      <c r="BJ12" s="3"/>
      <c r="BK12" s="11"/>
      <c r="BL12" s="11"/>
      <c r="BM12" s="98">
        <v>8.5</v>
      </c>
      <c r="BN12" s="102"/>
      <c r="BO12" s="11">
        <v>5.5</v>
      </c>
      <c r="BP12" s="11"/>
      <c r="BQ12" s="102">
        <v>0</v>
      </c>
      <c r="BR12" s="102">
        <v>0</v>
      </c>
      <c r="BS12" s="11">
        <v>55</v>
      </c>
      <c r="BT12" s="102">
        <v>42.6</v>
      </c>
      <c r="BU12" s="98">
        <v>13</v>
      </c>
      <c r="BV12" s="98">
        <v>5.2</v>
      </c>
      <c r="BW12" s="11"/>
      <c r="BX12" s="22"/>
      <c r="BY12" s="86"/>
      <c r="BZ12" s="32"/>
      <c r="CA12" s="117">
        <v>203</v>
      </c>
      <c r="CB12" s="32">
        <v>284.39999999999998</v>
      </c>
      <c r="CC12" s="28">
        <f t="shared" si="1"/>
        <v>103.2</v>
      </c>
      <c r="CD12" s="100"/>
      <c r="CE12" s="100"/>
      <c r="CF12" s="102">
        <v>0</v>
      </c>
      <c r="CG12" s="102"/>
      <c r="CH12" s="102"/>
      <c r="CI12" s="102">
        <v>103.2</v>
      </c>
      <c r="CJ12" s="102"/>
      <c r="CK12" s="102"/>
      <c r="CL12" s="102"/>
      <c r="CM12" s="102"/>
      <c r="CN12" s="3"/>
      <c r="CO12" s="38"/>
      <c r="CP12" s="27">
        <f t="shared" si="7"/>
        <v>592</v>
      </c>
      <c r="CQ12" s="99">
        <v>452.3</v>
      </c>
      <c r="CR12" s="98">
        <v>104.7</v>
      </c>
      <c r="CS12" s="98"/>
      <c r="CT12" s="10"/>
      <c r="CU12" s="111">
        <v>15</v>
      </c>
      <c r="CV12" s="112">
        <v>20</v>
      </c>
      <c r="CW12" s="34">
        <f t="shared" si="8"/>
        <v>75841.2</v>
      </c>
    </row>
    <row r="13" spans="1:102" x14ac:dyDescent="0.25">
      <c r="A13" s="14">
        <v>8</v>
      </c>
      <c r="B13" s="31" t="s">
        <v>39</v>
      </c>
      <c r="C13" s="118">
        <v>39496.1</v>
      </c>
      <c r="D13" s="119">
        <v>14081.6</v>
      </c>
      <c r="E13" s="86">
        <f t="shared" si="2"/>
        <v>53577.7</v>
      </c>
      <c r="F13" s="38">
        <f t="shared" si="3"/>
        <v>16180.5</v>
      </c>
      <c r="G13" s="3">
        <v>582.20000000000005</v>
      </c>
      <c r="H13" s="38">
        <f t="shared" si="4"/>
        <v>175.8</v>
      </c>
      <c r="I13" s="86"/>
      <c r="J13" s="38"/>
      <c r="K13" s="3">
        <v>27.9</v>
      </c>
      <c r="L13" s="11">
        <v>3</v>
      </c>
      <c r="M13" s="38"/>
      <c r="N13" s="38"/>
      <c r="O13" s="49">
        <f t="shared" si="5"/>
        <v>30.9</v>
      </c>
      <c r="P13" s="20">
        <v>94.2</v>
      </c>
      <c r="Q13" s="3">
        <v>37.1</v>
      </c>
      <c r="R13" s="11">
        <v>2362.4</v>
      </c>
      <c r="S13" s="11">
        <v>506.9</v>
      </c>
      <c r="T13" s="9"/>
      <c r="U13" s="49">
        <f t="shared" si="0"/>
        <v>3000.6000000000004</v>
      </c>
      <c r="V13" s="32"/>
      <c r="W13" s="49"/>
      <c r="X13" s="11">
        <f t="shared" si="9"/>
        <v>207.6</v>
      </c>
      <c r="Y13" s="20">
        <v>113.4</v>
      </c>
      <c r="Z13" s="3">
        <v>73.599999999999994</v>
      </c>
      <c r="AA13" s="3"/>
      <c r="AB13" s="3"/>
      <c r="AC13" s="11"/>
      <c r="AD13" s="3"/>
      <c r="AE13" s="3">
        <v>8.6</v>
      </c>
      <c r="AF13" s="3"/>
      <c r="AG13" s="11"/>
      <c r="AH13" s="3"/>
      <c r="AI13" s="3"/>
      <c r="AJ13" s="3"/>
      <c r="AK13" s="3"/>
      <c r="AL13" s="3"/>
      <c r="AM13" s="3"/>
      <c r="AN13" s="3"/>
      <c r="AO13" s="3">
        <v>12</v>
      </c>
      <c r="AP13" s="9"/>
      <c r="AQ13" s="9"/>
      <c r="AR13" s="9"/>
      <c r="AS13" s="38"/>
      <c r="AT13" s="27">
        <v>66.8</v>
      </c>
      <c r="AU13" s="40">
        <v>20.399999999999999</v>
      </c>
      <c r="AV13" s="38">
        <v>46.4</v>
      </c>
      <c r="AW13" s="35">
        <f t="shared" si="6"/>
        <v>333.59999999999997</v>
      </c>
      <c r="AX13" s="102"/>
      <c r="AY13" s="99">
        <v>17.600000000000001</v>
      </c>
      <c r="AZ13" s="102">
        <v>162.5</v>
      </c>
      <c r="BA13" s="11"/>
      <c r="BB13" s="11"/>
      <c r="BC13" s="11"/>
      <c r="BD13" s="11"/>
      <c r="BE13" s="11"/>
      <c r="BF13" s="11"/>
      <c r="BG13" s="98">
        <v>0</v>
      </c>
      <c r="BH13" s="98">
        <v>10.199999999999999</v>
      </c>
      <c r="BI13" s="102">
        <v>19.5</v>
      </c>
      <c r="BJ13" s="3"/>
      <c r="BK13" s="11"/>
      <c r="BL13" s="11"/>
      <c r="BM13" s="98">
        <v>8</v>
      </c>
      <c r="BN13" s="102"/>
      <c r="BO13" s="11">
        <v>5.5</v>
      </c>
      <c r="BP13" s="11"/>
      <c r="BQ13" s="102">
        <v>0</v>
      </c>
      <c r="BR13" s="102">
        <v>0</v>
      </c>
      <c r="BS13" s="11">
        <v>55</v>
      </c>
      <c r="BT13" s="102">
        <v>41.6</v>
      </c>
      <c r="BU13" s="98">
        <v>5</v>
      </c>
      <c r="BV13" s="98">
        <v>8.6999999999999993</v>
      </c>
      <c r="BW13" s="11"/>
      <c r="BX13" s="22"/>
      <c r="BY13" s="86"/>
      <c r="BZ13" s="32"/>
      <c r="CA13" s="117">
        <v>203</v>
      </c>
      <c r="CB13" s="32">
        <v>277.7</v>
      </c>
      <c r="CC13" s="28">
        <f t="shared" si="1"/>
        <v>224</v>
      </c>
      <c r="CD13" s="100"/>
      <c r="CE13" s="100"/>
      <c r="CF13" s="102">
        <v>0</v>
      </c>
      <c r="CG13" s="102"/>
      <c r="CH13" s="102"/>
      <c r="CI13" s="102">
        <v>224</v>
      </c>
      <c r="CJ13" s="102"/>
      <c r="CK13" s="102"/>
      <c r="CL13" s="102"/>
      <c r="CM13" s="102"/>
      <c r="CN13" s="3"/>
      <c r="CO13" s="38"/>
      <c r="CP13" s="27">
        <f t="shared" si="7"/>
        <v>1099</v>
      </c>
      <c r="CQ13" s="99">
        <v>663</v>
      </c>
      <c r="CR13" s="98">
        <v>401</v>
      </c>
      <c r="CS13" s="98"/>
      <c r="CT13" s="10"/>
      <c r="CU13" s="111">
        <v>15</v>
      </c>
      <c r="CV13" s="112">
        <v>20</v>
      </c>
      <c r="CW13" s="34">
        <f t="shared" si="8"/>
        <v>75959.400000000009</v>
      </c>
    </row>
    <row r="14" spans="1:102" x14ac:dyDescent="0.25">
      <c r="A14" s="14">
        <v>9</v>
      </c>
      <c r="B14" s="31" t="s">
        <v>40</v>
      </c>
      <c r="C14" s="118">
        <v>37337.800000000003</v>
      </c>
      <c r="D14" s="119">
        <v>13302.8</v>
      </c>
      <c r="E14" s="86">
        <f t="shared" si="2"/>
        <v>50640.600000000006</v>
      </c>
      <c r="F14" s="38">
        <f t="shared" si="3"/>
        <v>15293.5</v>
      </c>
      <c r="G14" s="3">
        <v>582.20000000000005</v>
      </c>
      <c r="H14" s="38">
        <f t="shared" si="4"/>
        <v>175.8</v>
      </c>
      <c r="I14" s="86"/>
      <c r="J14" s="38"/>
      <c r="K14" s="3">
        <v>10.199999999999999</v>
      </c>
      <c r="L14" s="11">
        <v>3</v>
      </c>
      <c r="M14" s="38"/>
      <c r="N14" s="38"/>
      <c r="O14" s="49">
        <f t="shared" si="5"/>
        <v>13.2</v>
      </c>
      <c r="P14" s="20">
        <v>17.100000000000001</v>
      </c>
      <c r="Q14" s="3">
        <v>6.7</v>
      </c>
      <c r="R14" s="11">
        <v>978.2</v>
      </c>
      <c r="S14" s="11">
        <v>314.59999999999997</v>
      </c>
      <c r="T14" s="9"/>
      <c r="U14" s="49">
        <f t="shared" si="0"/>
        <v>1316.6</v>
      </c>
      <c r="V14" s="32"/>
      <c r="W14" s="49"/>
      <c r="X14" s="11">
        <f t="shared" si="9"/>
        <v>247.89999999999998</v>
      </c>
      <c r="Y14" s="20">
        <v>117.8</v>
      </c>
      <c r="Z14" s="3">
        <v>65.400000000000006</v>
      </c>
      <c r="AA14" s="3"/>
      <c r="AB14" s="3"/>
      <c r="AC14" s="11"/>
      <c r="AD14" s="3"/>
      <c r="AE14" s="3">
        <v>9.1999999999999993</v>
      </c>
      <c r="AF14" s="3"/>
      <c r="AG14" s="11"/>
      <c r="AH14" s="3"/>
      <c r="AI14" s="3"/>
      <c r="AJ14" s="3"/>
      <c r="AK14" s="3"/>
      <c r="AL14" s="3"/>
      <c r="AM14" s="3">
        <v>45</v>
      </c>
      <c r="AN14" s="3"/>
      <c r="AO14" s="3">
        <v>10.5</v>
      </c>
      <c r="AP14" s="9"/>
      <c r="AQ14" s="9"/>
      <c r="AR14" s="9"/>
      <c r="AS14" s="38"/>
      <c r="AT14" s="27">
        <v>65.2</v>
      </c>
      <c r="AU14" s="40">
        <v>19.2</v>
      </c>
      <c r="AV14" s="38">
        <v>46</v>
      </c>
      <c r="AW14" s="35">
        <f t="shared" si="6"/>
        <v>260.70000000000005</v>
      </c>
      <c r="AX14" s="102">
        <v>10</v>
      </c>
      <c r="AY14" s="99">
        <v>17.600000000000001</v>
      </c>
      <c r="AZ14" s="102">
        <v>84.3</v>
      </c>
      <c r="BA14" s="11"/>
      <c r="BB14" s="11"/>
      <c r="BC14" s="11"/>
      <c r="BD14" s="11"/>
      <c r="BE14" s="11"/>
      <c r="BF14" s="11"/>
      <c r="BG14" s="98">
        <v>0</v>
      </c>
      <c r="BH14" s="98">
        <v>28.1</v>
      </c>
      <c r="BI14" s="102">
        <v>19.5</v>
      </c>
      <c r="BJ14" s="3"/>
      <c r="BK14" s="11"/>
      <c r="BL14" s="11"/>
      <c r="BM14" s="98">
        <v>8</v>
      </c>
      <c r="BN14" s="102"/>
      <c r="BO14" s="11">
        <v>5.5</v>
      </c>
      <c r="BP14" s="11"/>
      <c r="BQ14" s="102">
        <v>0</v>
      </c>
      <c r="BR14" s="102">
        <v>0</v>
      </c>
      <c r="BS14" s="11">
        <v>55</v>
      </c>
      <c r="BT14" s="102">
        <v>18</v>
      </c>
      <c r="BU14" s="98">
        <v>10.9</v>
      </c>
      <c r="BV14" s="98">
        <v>3.8</v>
      </c>
      <c r="BW14" s="11"/>
      <c r="BX14" s="22"/>
      <c r="BY14" s="86"/>
      <c r="BZ14" s="32"/>
      <c r="CA14" s="117">
        <v>203</v>
      </c>
      <c r="CB14" s="32">
        <v>292.60000000000002</v>
      </c>
      <c r="CC14" s="28">
        <f t="shared" si="1"/>
        <v>250</v>
      </c>
      <c r="CD14" s="100"/>
      <c r="CE14" s="100"/>
      <c r="CF14" s="102">
        <v>0</v>
      </c>
      <c r="CG14" s="102"/>
      <c r="CH14" s="102"/>
      <c r="CI14" s="102">
        <v>250</v>
      </c>
      <c r="CJ14" s="102"/>
      <c r="CK14" s="102"/>
      <c r="CL14" s="102"/>
      <c r="CM14" s="102"/>
      <c r="CN14" s="3"/>
      <c r="CO14" s="38"/>
      <c r="CP14" s="27">
        <f t="shared" si="7"/>
        <v>927.5</v>
      </c>
      <c r="CQ14" s="99">
        <v>442</v>
      </c>
      <c r="CR14" s="98">
        <v>440.5</v>
      </c>
      <c r="CS14" s="98"/>
      <c r="CT14" s="10"/>
      <c r="CU14" s="111">
        <v>15</v>
      </c>
      <c r="CV14" s="112">
        <v>30</v>
      </c>
      <c r="CW14" s="34">
        <f t="shared" si="8"/>
        <v>70268.800000000003</v>
      </c>
    </row>
    <row r="15" spans="1:102" x14ac:dyDescent="0.25">
      <c r="A15" s="14">
        <v>10</v>
      </c>
      <c r="B15" s="31" t="s">
        <v>41</v>
      </c>
      <c r="C15" s="118">
        <v>41577</v>
      </c>
      <c r="D15" s="119">
        <v>14300.5</v>
      </c>
      <c r="E15" s="86">
        <f t="shared" si="2"/>
        <v>55877.5</v>
      </c>
      <c r="F15" s="38">
        <f t="shared" si="3"/>
        <v>16875</v>
      </c>
      <c r="G15" s="3">
        <v>582.20000000000005</v>
      </c>
      <c r="H15" s="38">
        <f t="shared" si="4"/>
        <v>175.8</v>
      </c>
      <c r="I15" s="86"/>
      <c r="J15" s="38"/>
      <c r="K15" s="3">
        <v>14.9</v>
      </c>
      <c r="L15" s="11">
        <v>3</v>
      </c>
      <c r="M15" s="38"/>
      <c r="N15" s="38"/>
      <c r="O15" s="49">
        <f t="shared" si="5"/>
        <v>17.899999999999999</v>
      </c>
      <c r="P15" s="20">
        <v>196.9</v>
      </c>
      <c r="Q15" s="3">
        <v>77.5</v>
      </c>
      <c r="R15" s="11">
        <v>2564.1</v>
      </c>
      <c r="S15" s="11">
        <v>584.9</v>
      </c>
      <c r="T15" s="9"/>
      <c r="U15" s="49">
        <f t="shared" si="0"/>
        <v>3423.4</v>
      </c>
      <c r="V15" s="32"/>
      <c r="W15" s="49"/>
      <c r="X15" s="11">
        <f t="shared" si="9"/>
        <v>180</v>
      </c>
      <c r="Y15" s="20">
        <v>113.5</v>
      </c>
      <c r="Z15" s="3">
        <v>48</v>
      </c>
      <c r="AA15" s="3"/>
      <c r="AB15" s="3"/>
      <c r="AC15" s="11"/>
      <c r="AD15" s="3"/>
      <c r="AE15" s="3">
        <v>8</v>
      </c>
      <c r="AF15" s="3"/>
      <c r="AG15" s="11"/>
      <c r="AH15" s="3"/>
      <c r="AI15" s="3"/>
      <c r="AJ15" s="3"/>
      <c r="AK15" s="3"/>
      <c r="AL15" s="3"/>
      <c r="AM15" s="3"/>
      <c r="AN15" s="3"/>
      <c r="AO15" s="3">
        <v>10.5</v>
      </c>
      <c r="AP15" s="9"/>
      <c r="AQ15" s="9"/>
      <c r="AR15" s="9"/>
      <c r="AS15" s="38"/>
      <c r="AT15" s="27">
        <v>67.400000000000006</v>
      </c>
      <c r="AU15" s="40">
        <v>21</v>
      </c>
      <c r="AV15" s="38">
        <v>46.4</v>
      </c>
      <c r="AW15" s="35">
        <f t="shared" si="6"/>
        <v>301.5</v>
      </c>
      <c r="AX15" s="102">
        <v>8.1999999999999993</v>
      </c>
      <c r="AY15" s="100">
        <v>17.5</v>
      </c>
      <c r="AZ15" s="102">
        <v>148.5</v>
      </c>
      <c r="BA15" s="11"/>
      <c r="BB15" s="11"/>
      <c r="BC15" s="11"/>
      <c r="BD15" s="11"/>
      <c r="BE15" s="11"/>
      <c r="BF15" s="11"/>
      <c r="BG15" s="98">
        <v>0</v>
      </c>
      <c r="BH15" s="98"/>
      <c r="BI15" s="102">
        <v>19.5</v>
      </c>
      <c r="BJ15" s="3"/>
      <c r="BK15" s="11"/>
      <c r="BL15" s="11"/>
      <c r="BM15" s="98">
        <v>8</v>
      </c>
      <c r="BN15" s="102"/>
      <c r="BO15" s="11">
        <v>5.5</v>
      </c>
      <c r="BP15" s="11"/>
      <c r="BQ15" s="102">
        <v>0</v>
      </c>
      <c r="BR15" s="102">
        <v>0</v>
      </c>
      <c r="BS15" s="11">
        <v>55</v>
      </c>
      <c r="BT15" s="102">
        <v>29.3</v>
      </c>
      <c r="BU15" s="98">
        <v>6.4</v>
      </c>
      <c r="BV15" s="98">
        <v>3.6</v>
      </c>
      <c r="BW15" s="11"/>
      <c r="BX15" s="22"/>
      <c r="BY15" s="86"/>
      <c r="BZ15" s="32"/>
      <c r="CA15" s="117">
        <v>203</v>
      </c>
      <c r="CB15" s="32">
        <v>277</v>
      </c>
      <c r="CC15" s="28">
        <f t="shared" si="1"/>
        <v>77</v>
      </c>
      <c r="CD15" s="100"/>
      <c r="CE15" s="100"/>
      <c r="CF15" s="102">
        <v>0</v>
      </c>
      <c r="CG15" s="102"/>
      <c r="CH15" s="102"/>
      <c r="CI15" s="102">
        <v>77</v>
      </c>
      <c r="CJ15" s="102"/>
      <c r="CK15" s="102"/>
      <c r="CL15" s="102"/>
      <c r="CM15" s="102"/>
      <c r="CN15" s="3"/>
      <c r="CO15" s="38"/>
      <c r="CP15" s="27">
        <f t="shared" si="7"/>
        <v>10077.299999999999</v>
      </c>
      <c r="CQ15" s="99">
        <v>564.29999999999995</v>
      </c>
      <c r="CR15" s="98">
        <v>9478</v>
      </c>
      <c r="CS15" s="98"/>
      <c r="CT15" s="10"/>
      <c r="CU15" s="111">
        <v>15</v>
      </c>
      <c r="CV15" s="112">
        <v>20</v>
      </c>
      <c r="CW15" s="34">
        <f t="shared" si="8"/>
        <v>88134.999999999985</v>
      </c>
      <c r="CX15" s="1" t="s">
        <v>203</v>
      </c>
    </row>
    <row r="16" spans="1:102" x14ac:dyDescent="0.25">
      <c r="A16" s="14">
        <v>11</v>
      </c>
      <c r="B16" s="31" t="s">
        <v>42</v>
      </c>
      <c r="C16" s="118">
        <v>30179.7</v>
      </c>
      <c r="D16" s="119">
        <v>10336.5</v>
      </c>
      <c r="E16" s="86">
        <f t="shared" si="2"/>
        <v>40516.199999999997</v>
      </c>
      <c r="F16" s="38">
        <f t="shared" si="3"/>
        <v>12235.9</v>
      </c>
      <c r="G16" s="3">
        <v>436.7</v>
      </c>
      <c r="H16" s="38">
        <f t="shared" si="4"/>
        <v>131.9</v>
      </c>
      <c r="I16" s="86"/>
      <c r="J16" s="38"/>
      <c r="K16" s="3">
        <v>14.4</v>
      </c>
      <c r="L16" s="11">
        <v>3</v>
      </c>
      <c r="M16" s="38"/>
      <c r="N16" s="38"/>
      <c r="O16" s="49">
        <f t="shared" si="5"/>
        <v>17.399999999999999</v>
      </c>
      <c r="P16" s="20">
        <v>102.7</v>
      </c>
      <c r="Q16" s="3">
        <v>40.4</v>
      </c>
      <c r="R16" s="11">
        <v>1286.8</v>
      </c>
      <c r="S16" s="11">
        <v>234.70000000000002</v>
      </c>
      <c r="T16" s="9"/>
      <c r="U16" s="49">
        <f t="shared" si="0"/>
        <v>1664.6</v>
      </c>
      <c r="V16" s="32"/>
      <c r="W16" s="49"/>
      <c r="X16" s="11">
        <f t="shared" si="9"/>
        <v>181.6</v>
      </c>
      <c r="Y16" s="20">
        <v>81</v>
      </c>
      <c r="Z16" s="3">
        <v>62.6</v>
      </c>
      <c r="AA16" s="3"/>
      <c r="AB16" s="3"/>
      <c r="AC16" s="11"/>
      <c r="AD16" s="3"/>
      <c r="AE16" s="3">
        <v>8</v>
      </c>
      <c r="AF16" s="3"/>
      <c r="AG16" s="11"/>
      <c r="AH16" s="3"/>
      <c r="AI16" s="3"/>
      <c r="AJ16" s="3"/>
      <c r="AK16" s="3"/>
      <c r="AL16" s="3"/>
      <c r="AM16" s="3"/>
      <c r="AN16" s="3"/>
      <c r="AO16" s="3">
        <v>30</v>
      </c>
      <c r="AP16" s="9"/>
      <c r="AQ16" s="9"/>
      <c r="AR16" s="9"/>
      <c r="AS16" s="38"/>
      <c r="AT16" s="27">
        <v>143.6</v>
      </c>
      <c r="AU16" s="40">
        <v>107.2</v>
      </c>
      <c r="AV16" s="38">
        <v>36.4</v>
      </c>
      <c r="AW16" s="35">
        <f t="shared" si="6"/>
        <v>395.59999999999997</v>
      </c>
      <c r="AX16" s="102">
        <v>80</v>
      </c>
      <c r="AY16" s="99">
        <v>17.600000000000001</v>
      </c>
      <c r="AZ16" s="102">
        <v>171.6</v>
      </c>
      <c r="BA16" s="11"/>
      <c r="BB16" s="11"/>
      <c r="BC16" s="11"/>
      <c r="BD16" s="11"/>
      <c r="BE16" s="11"/>
      <c r="BF16" s="11"/>
      <c r="BG16" s="98">
        <v>0</v>
      </c>
      <c r="BH16" s="98">
        <v>10.199999999999999</v>
      </c>
      <c r="BI16" s="102">
        <v>19.5</v>
      </c>
      <c r="BJ16" s="3"/>
      <c r="BK16" s="11"/>
      <c r="BL16" s="11"/>
      <c r="BM16" s="98">
        <v>8</v>
      </c>
      <c r="BN16" s="102"/>
      <c r="BO16" s="11">
        <v>5.5</v>
      </c>
      <c r="BP16" s="11"/>
      <c r="BQ16" s="102">
        <v>0</v>
      </c>
      <c r="BR16" s="102">
        <v>0</v>
      </c>
      <c r="BS16" s="11">
        <v>55</v>
      </c>
      <c r="BT16" s="102">
        <v>23</v>
      </c>
      <c r="BU16" s="98">
        <v>3.3</v>
      </c>
      <c r="BV16" s="98">
        <v>1.9</v>
      </c>
      <c r="BW16" s="11"/>
      <c r="BX16" s="22"/>
      <c r="BY16" s="86"/>
      <c r="BZ16" s="32"/>
      <c r="CA16" s="117">
        <v>203</v>
      </c>
      <c r="CB16" s="32">
        <v>198.4</v>
      </c>
      <c r="CC16" s="28">
        <f t="shared" si="1"/>
        <v>234.8</v>
      </c>
      <c r="CD16" s="100"/>
      <c r="CE16" s="100">
        <v>125</v>
      </c>
      <c r="CF16" s="102">
        <v>0</v>
      </c>
      <c r="CG16" s="102"/>
      <c r="CH16" s="102"/>
      <c r="CI16" s="102">
        <v>109.8</v>
      </c>
      <c r="CJ16" s="102"/>
      <c r="CK16" s="102"/>
      <c r="CL16" s="102"/>
      <c r="CM16" s="102"/>
      <c r="CN16" s="3"/>
      <c r="CO16" s="38"/>
      <c r="CP16" s="27">
        <f t="shared" si="7"/>
        <v>1625</v>
      </c>
      <c r="CQ16" s="99">
        <v>639</v>
      </c>
      <c r="CR16" s="98">
        <v>951</v>
      </c>
      <c r="CS16" s="98"/>
      <c r="CT16" s="10"/>
      <c r="CU16" s="111">
        <v>15</v>
      </c>
      <c r="CV16" s="112">
        <v>20</v>
      </c>
      <c r="CW16" s="34">
        <f t="shared" si="8"/>
        <v>57984.7</v>
      </c>
    </row>
    <row r="17" spans="1:101" x14ac:dyDescent="0.25">
      <c r="A17" s="14">
        <v>12</v>
      </c>
      <c r="B17" s="31" t="s">
        <v>43</v>
      </c>
      <c r="C17" s="118">
        <v>19853.599999999999</v>
      </c>
      <c r="D17" s="119">
        <v>6615</v>
      </c>
      <c r="E17" s="86">
        <f t="shared" si="2"/>
        <v>26468.6</v>
      </c>
      <c r="F17" s="38">
        <f t="shared" si="3"/>
        <v>7993.5</v>
      </c>
      <c r="G17" s="3">
        <v>436.7</v>
      </c>
      <c r="H17" s="38">
        <f t="shared" si="4"/>
        <v>131.9</v>
      </c>
      <c r="I17" s="86"/>
      <c r="J17" s="38"/>
      <c r="K17" s="3">
        <v>4</v>
      </c>
      <c r="L17" s="11">
        <v>3</v>
      </c>
      <c r="M17" s="38"/>
      <c r="N17" s="38"/>
      <c r="O17" s="49">
        <f t="shared" si="5"/>
        <v>7</v>
      </c>
      <c r="P17" s="20">
        <v>85.6</v>
      </c>
      <c r="Q17" s="3">
        <v>33.700000000000003</v>
      </c>
      <c r="R17" s="11">
        <v>774</v>
      </c>
      <c r="S17" s="11">
        <v>100.9</v>
      </c>
      <c r="T17" s="9"/>
      <c r="U17" s="49">
        <f t="shared" si="0"/>
        <v>994.19999999999993</v>
      </c>
      <c r="V17" s="32"/>
      <c r="W17" s="49"/>
      <c r="X17" s="11">
        <f t="shared" si="9"/>
        <v>108</v>
      </c>
      <c r="Y17" s="20">
        <v>35.4</v>
      </c>
      <c r="Z17" s="3">
        <v>52.1</v>
      </c>
      <c r="AA17" s="3"/>
      <c r="AB17" s="3"/>
      <c r="AC17" s="11"/>
      <c r="AD17" s="3"/>
      <c r="AE17" s="3"/>
      <c r="AF17" s="3"/>
      <c r="AG17" s="11"/>
      <c r="AH17" s="3"/>
      <c r="AI17" s="3"/>
      <c r="AJ17" s="3"/>
      <c r="AK17" s="3"/>
      <c r="AL17" s="3"/>
      <c r="AM17" s="3"/>
      <c r="AN17" s="3"/>
      <c r="AO17" s="3">
        <v>20.5</v>
      </c>
      <c r="AP17" s="9"/>
      <c r="AQ17" s="9"/>
      <c r="AR17" s="9"/>
      <c r="AS17" s="38"/>
      <c r="AT17" s="27">
        <v>66.3</v>
      </c>
      <c r="AU17" s="40">
        <v>19.899999999999999</v>
      </c>
      <c r="AV17" s="38">
        <v>46.4</v>
      </c>
      <c r="AW17" s="35">
        <f t="shared" si="6"/>
        <v>218.30000000000004</v>
      </c>
      <c r="AX17" s="102"/>
      <c r="AY17" s="99">
        <v>17.600000000000001</v>
      </c>
      <c r="AZ17" s="102">
        <v>84.8</v>
      </c>
      <c r="BA17" s="11"/>
      <c r="BB17" s="11"/>
      <c r="BC17" s="11"/>
      <c r="BD17" s="11"/>
      <c r="BE17" s="11"/>
      <c r="BF17" s="11"/>
      <c r="BG17" s="98">
        <v>0</v>
      </c>
      <c r="BH17" s="98">
        <v>9.1999999999999993</v>
      </c>
      <c r="BI17" s="102">
        <v>19.5</v>
      </c>
      <c r="BJ17" s="3"/>
      <c r="BK17" s="11"/>
      <c r="BL17" s="11"/>
      <c r="BM17" s="98">
        <v>8</v>
      </c>
      <c r="BN17" s="102"/>
      <c r="BO17" s="11">
        <v>5.5</v>
      </c>
      <c r="BP17" s="11"/>
      <c r="BQ17" s="102">
        <v>0</v>
      </c>
      <c r="BR17" s="102">
        <v>0</v>
      </c>
      <c r="BS17" s="11">
        <v>55</v>
      </c>
      <c r="BT17" s="102">
        <v>11.8</v>
      </c>
      <c r="BU17" s="98">
        <v>2.4</v>
      </c>
      <c r="BV17" s="98">
        <v>4.5</v>
      </c>
      <c r="BW17" s="11"/>
      <c r="BX17" s="22"/>
      <c r="BY17" s="86"/>
      <c r="BZ17" s="32"/>
      <c r="CA17" s="117"/>
      <c r="CB17" s="32">
        <v>121.4</v>
      </c>
      <c r="CC17" s="28">
        <f t="shared" si="1"/>
        <v>85</v>
      </c>
      <c r="CD17" s="100"/>
      <c r="CE17" s="100"/>
      <c r="CF17" s="102">
        <v>0</v>
      </c>
      <c r="CG17" s="102"/>
      <c r="CH17" s="102"/>
      <c r="CI17" s="102">
        <v>85</v>
      </c>
      <c r="CJ17" s="102"/>
      <c r="CK17" s="102"/>
      <c r="CL17" s="102"/>
      <c r="CM17" s="102"/>
      <c r="CN17" s="3"/>
      <c r="CO17" s="38"/>
      <c r="CP17" s="27">
        <f t="shared" si="7"/>
        <v>570.29999999999995</v>
      </c>
      <c r="CQ17" s="99">
        <v>244.8</v>
      </c>
      <c r="CR17" s="98">
        <v>290.5</v>
      </c>
      <c r="CS17" s="98"/>
      <c r="CT17" s="10"/>
      <c r="CU17" s="111">
        <v>15</v>
      </c>
      <c r="CV17" s="112">
        <v>20</v>
      </c>
      <c r="CW17" s="34">
        <f t="shared" si="8"/>
        <v>37201.200000000004</v>
      </c>
    </row>
    <row r="18" spans="1:101" x14ac:dyDescent="0.25">
      <c r="A18" s="14">
        <v>13</v>
      </c>
      <c r="B18" s="31" t="s">
        <v>44</v>
      </c>
      <c r="C18" s="118">
        <v>51462.1</v>
      </c>
      <c r="D18" s="119">
        <v>19399.5</v>
      </c>
      <c r="E18" s="86">
        <f t="shared" si="2"/>
        <v>70861.600000000006</v>
      </c>
      <c r="F18" s="38">
        <f t="shared" si="3"/>
        <v>21400.2</v>
      </c>
      <c r="G18" s="3">
        <v>727.8</v>
      </c>
      <c r="H18" s="38">
        <f t="shared" si="4"/>
        <v>219.8</v>
      </c>
      <c r="I18" s="86"/>
      <c r="J18" s="38"/>
      <c r="K18" s="3">
        <v>18.600000000000001</v>
      </c>
      <c r="L18" s="11">
        <v>3</v>
      </c>
      <c r="M18" s="38"/>
      <c r="N18" s="38"/>
      <c r="O18" s="49">
        <f t="shared" si="5"/>
        <v>21.6</v>
      </c>
      <c r="P18" s="20">
        <v>171.2</v>
      </c>
      <c r="Q18" s="3">
        <v>67.400000000000006</v>
      </c>
      <c r="R18" s="11">
        <v>1848.4</v>
      </c>
      <c r="S18" s="11">
        <v>627</v>
      </c>
      <c r="T18" s="9"/>
      <c r="U18" s="49">
        <f t="shared" si="0"/>
        <v>2714</v>
      </c>
      <c r="V18" s="32"/>
      <c r="W18" s="49"/>
      <c r="X18" s="11">
        <f t="shared" si="9"/>
        <v>269.2</v>
      </c>
      <c r="Y18" s="20">
        <v>173</v>
      </c>
      <c r="Z18" s="3">
        <v>72.7</v>
      </c>
      <c r="AA18" s="3"/>
      <c r="AB18" s="3"/>
      <c r="AC18" s="11"/>
      <c r="AD18" s="3"/>
      <c r="AE18" s="3">
        <v>13</v>
      </c>
      <c r="AF18" s="3"/>
      <c r="AG18" s="11"/>
      <c r="AH18" s="3"/>
      <c r="AI18" s="3"/>
      <c r="AJ18" s="3"/>
      <c r="AK18" s="3"/>
      <c r="AL18" s="3"/>
      <c r="AM18" s="3"/>
      <c r="AN18" s="3"/>
      <c r="AO18" s="3">
        <v>10.5</v>
      </c>
      <c r="AP18" s="9"/>
      <c r="AQ18" s="9"/>
      <c r="AR18" s="9"/>
      <c r="AS18" s="38"/>
      <c r="AT18" s="27">
        <v>65.599999999999994</v>
      </c>
      <c r="AU18" s="40">
        <v>19.2</v>
      </c>
      <c r="AV18" s="38">
        <v>46.4</v>
      </c>
      <c r="AW18" s="35">
        <f t="shared" si="6"/>
        <v>330.29999999999995</v>
      </c>
      <c r="AX18" s="102">
        <v>8.1999999999999993</v>
      </c>
      <c r="AY18" s="100">
        <v>17.8</v>
      </c>
      <c r="AZ18" s="102">
        <v>164.6</v>
      </c>
      <c r="BA18" s="11"/>
      <c r="BB18" s="11"/>
      <c r="BC18" s="11"/>
      <c r="BD18" s="11"/>
      <c r="BE18" s="11"/>
      <c r="BF18" s="11"/>
      <c r="BG18" s="98">
        <v>0</v>
      </c>
      <c r="BH18" s="98">
        <v>28.1</v>
      </c>
      <c r="BI18" s="102">
        <v>19.5</v>
      </c>
      <c r="BJ18" s="3"/>
      <c r="BK18" s="11"/>
      <c r="BL18" s="11"/>
      <c r="BM18" s="98">
        <v>8</v>
      </c>
      <c r="BN18" s="102"/>
      <c r="BO18" s="11">
        <v>5.5</v>
      </c>
      <c r="BP18" s="11"/>
      <c r="BQ18" s="102">
        <v>0</v>
      </c>
      <c r="BR18" s="102">
        <v>0</v>
      </c>
      <c r="BS18" s="11">
        <v>55</v>
      </c>
      <c r="BT18" s="102">
        <v>8.6999999999999993</v>
      </c>
      <c r="BU18" s="98">
        <v>9.5</v>
      </c>
      <c r="BV18" s="98">
        <v>5.4</v>
      </c>
      <c r="BW18" s="11"/>
      <c r="BX18" s="22"/>
      <c r="BY18" s="86"/>
      <c r="BZ18" s="32"/>
      <c r="CA18" s="117">
        <v>203</v>
      </c>
      <c r="CB18" s="32">
        <v>408.4</v>
      </c>
      <c r="CC18" s="28">
        <f t="shared" si="1"/>
        <v>233.6</v>
      </c>
      <c r="CD18" s="100"/>
      <c r="CE18" s="100">
        <v>125</v>
      </c>
      <c r="CF18" s="102">
        <v>0</v>
      </c>
      <c r="CG18" s="102"/>
      <c r="CH18" s="102"/>
      <c r="CI18" s="102">
        <v>108.6</v>
      </c>
      <c r="CJ18" s="102"/>
      <c r="CK18" s="102"/>
      <c r="CL18" s="102"/>
      <c r="CM18" s="102"/>
      <c r="CN18" s="89"/>
      <c r="CO18" s="38"/>
      <c r="CP18" s="27">
        <f t="shared" si="7"/>
        <v>412.2</v>
      </c>
      <c r="CQ18" s="99">
        <v>337</v>
      </c>
      <c r="CR18" s="98">
        <v>40.200000000000003</v>
      </c>
      <c r="CS18" s="98"/>
      <c r="CT18" s="10"/>
      <c r="CU18" s="111">
        <v>15</v>
      </c>
      <c r="CV18" s="112">
        <v>20</v>
      </c>
      <c r="CW18" s="34">
        <f t="shared" si="8"/>
        <v>97867.300000000017</v>
      </c>
    </row>
    <row r="19" spans="1:101" x14ac:dyDescent="0.25">
      <c r="A19" s="14">
        <v>14</v>
      </c>
      <c r="B19" s="31" t="s">
        <v>45</v>
      </c>
      <c r="C19" s="118">
        <v>17055.099999999999</v>
      </c>
      <c r="D19" s="119">
        <v>5443.1</v>
      </c>
      <c r="E19" s="86">
        <f t="shared" si="2"/>
        <v>22498.199999999997</v>
      </c>
      <c r="F19" s="38">
        <f t="shared" si="3"/>
        <v>6794.5</v>
      </c>
      <c r="G19" s="3">
        <v>436.7</v>
      </c>
      <c r="H19" s="38">
        <f t="shared" si="4"/>
        <v>131.9</v>
      </c>
      <c r="I19" s="86"/>
      <c r="J19" s="38"/>
      <c r="K19" s="3">
        <v>9.3000000000000007</v>
      </c>
      <c r="L19" s="11">
        <v>3</v>
      </c>
      <c r="M19" s="38"/>
      <c r="N19" s="38"/>
      <c r="O19" s="49">
        <f t="shared" si="5"/>
        <v>12.3</v>
      </c>
      <c r="P19" s="20">
        <v>68.5</v>
      </c>
      <c r="Q19" s="3">
        <v>27</v>
      </c>
      <c r="R19" s="11">
        <v>806</v>
      </c>
      <c r="S19" s="11">
        <v>167.6</v>
      </c>
      <c r="T19" s="9"/>
      <c r="U19" s="49">
        <f t="shared" si="0"/>
        <v>1069.0999999999999</v>
      </c>
      <c r="V19" s="32"/>
      <c r="W19" s="49"/>
      <c r="X19" s="11">
        <f t="shared" si="9"/>
        <v>99.2</v>
      </c>
      <c r="Y19" s="20">
        <v>34.700000000000003</v>
      </c>
      <c r="Z19" s="3">
        <v>46</v>
      </c>
      <c r="AA19" s="3"/>
      <c r="AB19" s="3"/>
      <c r="AC19" s="11"/>
      <c r="AD19" s="3"/>
      <c r="AE19" s="3">
        <v>8</v>
      </c>
      <c r="AF19" s="3"/>
      <c r="AG19" s="11"/>
      <c r="AH19" s="3"/>
      <c r="AI19" s="3"/>
      <c r="AJ19" s="3"/>
      <c r="AK19" s="3"/>
      <c r="AL19" s="3"/>
      <c r="AM19" s="3"/>
      <c r="AN19" s="3"/>
      <c r="AO19" s="3">
        <v>10.5</v>
      </c>
      <c r="AP19" s="9"/>
      <c r="AQ19" s="9"/>
      <c r="AR19" s="9"/>
      <c r="AS19" s="38"/>
      <c r="AT19" s="27">
        <v>73.099999999999994</v>
      </c>
      <c r="AU19" s="40">
        <v>73.099999999999994</v>
      </c>
      <c r="AV19" s="38"/>
      <c r="AW19" s="35">
        <f t="shared" si="6"/>
        <v>234.7</v>
      </c>
      <c r="AX19" s="102"/>
      <c r="AY19" s="100">
        <v>17.8</v>
      </c>
      <c r="AZ19" s="102">
        <v>82.5</v>
      </c>
      <c r="BA19" s="11"/>
      <c r="BB19" s="11"/>
      <c r="BC19" s="11"/>
      <c r="BD19" s="11"/>
      <c r="BE19" s="11"/>
      <c r="BF19" s="11"/>
      <c r="BG19" s="98">
        <v>0</v>
      </c>
      <c r="BH19" s="98">
        <v>9.1999999999999993</v>
      </c>
      <c r="BI19" s="102">
        <v>19.5</v>
      </c>
      <c r="BJ19" s="3"/>
      <c r="BK19" s="11"/>
      <c r="BL19" s="11"/>
      <c r="BM19" s="98">
        <v>8</v>
      </c>
      <c r="BN19" s="102"/>
      <c r="BO19" s="11">
        <v>5.5</v>
      </c>
      <c r="BP19" s="11"/>
      <c r="BQ19" s="102">
        <v>0</v>
      </c>
      <c r="BR19" s="102">
        <v>0</v>
      </c>
      <c r="BS19" s="11">
        <v>55</v>
      </c>
      <c r="BT19" s="102">
        <v>34.1</v>
      </c>
      <c r="BU19" s="98">
        <v>2.5</v>
      </c>
      <c r="BV19" s="98">
        <v>0.6</v>
      </c>
      <c r="BW19" s="11"/>
      <c r="BX19" s="22"/>
      <c r="BY19" s="86"/>
      <c r="BZ19" s="32"/>
      <c r="CA19" s="117"/>
      <c r="CB19" s="32">
        <v>93.5</v>
      </c>
      <c r="CC19" s="28">
        <f t="shared" si="1"/>
        <v>98</v>
      </c>
      <c r="CD19" s="100"/>
      <c r="CE19" s="100"/>
      <c r="CF19" s="102">
        <v>0</v>
      </c>
      <c r="CG19" s="102"/>
      <c r="CH19" s="102"/>
      <c r="CI19" s="102">
        <v>98</v>
      </c>
      <c r="CJ19" s="102"/>
      <c r="CK19" s="102"/>
      <c r="CL19" s="102"/>
      <c r="CM19" s="102"/>
      <c r="CN19" s="3"/>
      <c r="CO19" s="38"/>
      <c r="CP19" s="27">
        <f t="shared" si="7"/>
        <v>300</v>
      </c>
      <c r="CQ19" s="99">
        <v>169</v>
      </c>
      <c r="CR19" s="98">
        <v>96</v>
      </c>
      <c r="CS19" s="98"/>
      <c r="CT19" s="10"/>
      <c r="CU19" s="111">
        <v>15</v>
      </c>
      <c r="CV19" s="112">
        <v>20</v>
      </c>
      <c r="CW19" s="34">
        <f t="shared" si="8"/>
        <v>31841.199999999997</v>
      </c>
    </row>
    <row r="20" spans="1:101" x14ac:dyDescent="0.25">
      <c r="A20" s="14">
        <v>15</v>
      </c>
      <c r="B20" s="31" t="s">
        <v>46</v>
      </c>
      <c r="C20" s="118">
        <v>12399.1</v>
      </c>
      <c r="D20" s="119">
        <v>3699.6</v>
      </c>
      <c r="E20" s="86">
        <f t="shared" si="2"/>
        <v>16098.7</v>
      </c>
      <c r="F20" s="38">
        <f t="shared" si="3"/>
        <v>4861.8</v>
      </c>
      <c r="G20" s="3">
        <v>291.10000000000002</v>
      </c>
      <c r="H20" s="38">
        <f t="shared" si="4"/>
        <v>87.9</v>
      </c>
      <c r="I20" s="86"/>
      <c r="J20" s="38"/>
      <c r="K20" s="3">
        <v>9.3000000000000007</v>
      </c>
      <c r="L20" s="11">
        <v>3</v>
      </c>
      <c r="M20" s="38"/>
      <c r="N20" s="38"/>
      <c r="O20" s="49">
        <f t="shared" si="5"/>
        <v>12.3</v>
      </c>
      <c r="P20" s="20">
        <v>128.4</v>
      </c>
      <c r="Q20" s="3">
        <v>50.6</v>
      </c>
      <c r="R20" s="11">
        <v>1527.8</v>
      </c>
      <c r="S20" s="11">
        <v>222.20000000000002</v>
      </c>
      <c r="T20" s="9"/>
      <c r="U20" s="49">
        <f t="shared" si="0"/>
        <v>1929</v>
      </c>
      <c r="V20" s="32"/>
      <c r="W20" s="49"/>
      <c r="X20" s="11">
        <f t="shared" si="9"/>
        <v>95.5</v>
      </c>
      <c r="Y20" s="20">
        <v>36</v>
      </c>
      <c r="Z20" s="3">
        <v>41</v>
      </c>
      <c r="AA20" s="3"/>
      <c r="AB20" s="3"/>
      <c r="AC20" s="11"/>
      <c r="AD20" s="3"/>
      <c r="AE20" s="3">
        <v>8</v>
      </c>
      <c r="AF20" s="3"/>
      <c r="AG20" s="11"/>
      <c r="AH20" s="3"/>
      <c r="AI20" s="3"/>
      <c r="AJ20" s="3"/>
      <c r="AK20" s="3"/>
      <c r="AL20" s="3"/>
      <c r="AM20" s="3"/>
      <c r="AN20" s="3"/>
      <c r="AO20" s="3">
        <v>10.5</v>
      </c>
      <c r="AP20" s="9"/>
      <c r="AQ20" s="9"/>
      <c r="AR20" s="9"/>
      <c r="AS20" s="38"/>
      <c r="AT20" s="27">
        <v>102.80000000000001</v>
      </c>
      <c r="AU20" s="40">
        <v>66.400000000000006</v>
      </c>
      <c r="AV20" s="38">
        <v>36.4</v>
      </c>
      <c r="AW20" s="35">
        <f t="shared" si="6"/>
        <v>216.99999999999997</v>
      </c>
      <c r="AX20" s="102"/>
      <c r="AY20" s="100">
        <v>17.600000000000001</v>
      </c>
      <c r="AZ20" s="102">
        <v>77.5</v>
      </c>
      <c r="BA20" s="11"/>
      <c r="BB20" s="11"/>
      <c r="BC20" s="11"/>
      <c r="BD20" s="11"/>
      <c r="BE20" s="11"/>
      <c r="BF20" s="11"/>
      <c r="BG20" s="98">
        <v>0</v>
      </c>
      <c r="BH20" s="98">
        <v>28.1</v>
      </c>
      <c r="BI20" s="102">
        <v>19.5</v>
      </c>
      <c r="BJ20" s="3"/>
      <c r="BK20" s="11"/>
      <c r="BL20" s="11"/>
      <c r="BM20" s="98">
        <v>8</v>
      </c>
      <c r="BN20" s="102"/>
      <c r="BO20" s="11">
        <v>5.5</v>
      </c>
      <c r="BP20" s="11"/>
      <c r="BQ20" s="102">
        <v>0</v>
      </c>
      <c r="BR20" s="102">
        <v>0</v>
      </c>
      <c r="BS20" s="11">
        <v>55</v>
      </c>
      <c r="BT20" s="102">
        <v>3.9</v>
      </c>
      <c r="BU20" s="98">
        <v>1.2</v>
      </c>
      <c r="BV20" s="98">
        <v>0.7</v>
      </c>
      <c r="BW20" s="11"/>
      <c r="BX20" s="22"/>
      <c r="BY20" s="86"/>
      <c r="BZ20" s="32"/>
      <c r="CA20" s="117">
        <v>203</v>
      </c>
      <c r="CB20" s="32">
        <v>61.4</v>
      </c>
      <c r="CC20" s="28">
        <f t="shared" si="1"/>
        <v>124.1</v>
      </c>
      <c r="CD20" s="100"/>
      <c r="CE20" s="100"/>
      <c r="CF20" s="102">
        <v>0</v>
      </c>
      <c r="CG20" s="102"/>
      <c r="CH20" s="102"/>
      <c r="CI20" s="102">
        <v>124.1</v>
      </c>
      <c r="CJ20" s="102"/>
      <c r="CK20" s="102"/>
      <c r="CL20" s="102"/>
      <c r="CM20" s="102"/>
      <c r="CN20" s="3"/>
      <c r="CO20" s="38"/>
      <c r="CP20" s="27">
        <f t="shared" si="7"/>
        <v>525</v>
      </c>
      <c r="CQ20" s="99">
        <v>370</v>
      </c>
      <c r="CR20" s="98">
        <v>120</v>
      </c>
      <c r="CS20" s="98"/>
      <c r="CT20" s="10"/>
      <c r="CU20" s="111">
        <v>15</v>
      </c>
      <c r="CV20" s="112">
        <v>20</v>
      </c>
      <c r="CW20" s="34">
        <f t="shared" si="8"/>
        <v>24609.599999999999</v>
      </c>
    </row>
    <row r="21" spans="1:101" x14ac:dyDescent="0.25">
      <c r="A21" s="14">
        <v>16</v>
      </c>
      <c r="B21" s="31" t="s">
        <v>47</v>
      </c>
      <c r="C21" s="118">
        <v>15907.7</v>
      </c>
      <c r="D21" s="119">
        <v>5363.2</v>
      </c>
      <c r="E21" s="86">
        <f t="shared" si="2"/>
        <v>21270.9</v>
      </c>
      <c r="F21" s="38">
        <f t="shared" si="3"/>
        <v>6423.8</v>
      </c>
      <c r="G21" s="3">
        <v>436.7</v>
      </c>
      <c r="H21" s="38">
        <f t="shared" si="4"/>
        <v>131.9</v>
      </c>
      <c r="I21" s="86"/>
      <c r="J21" s="38"/>
      <c r="K21" s="3">
        <v>9.3000000000000007</v>
      </c>
      <c r="L21" s="11">
        <v>3</v>
      </c>
      <c r="M21" s="38"/>
      <c r="N21" s="38"/>
      <c r="O21" s="49">
        <f t="shared" si="5"/>
        <v>12.3</v>
      </c>
      <c r="P21" s="20">
        <v>89.9</v>
      </c>
      <c r="Q21" s="3">
        <v>35.4</v>
      </c>
      <c r="R21" s="11">
        <v>928.9</v>
      </c>
      <c r="S21" s="11">
        <v>241.70000000000002</v>
      </c>
      <c r="T21" s="9"/>
      <c r="U21" s="49">
        <f t="shared" si="0"/>
        <v>1295.9000000000001</v>
      </c>
      <c r="V21" s="32"/>
      <c r="W21" s="49"/>
      <c r="X21" s="11">
        <f t="shared" si="9"/>
        <v>120.6</v>
      </c>
      <c r="Y21" s="20">
        <v>41.1</v>
      </c>
      <c r="Z21" s="3">
        <v>69</v>
      </c>
      <c r="AA21" s="3"/>
      <c r="AB21" s="3"/>
      <c r="AC21" s="11"/>
      <c r="AD21" s="3"/>
      <c r="AE21" s="3"/>
      <c r="AF21" s="3"/>
      <c r="AG21" s="11"/>
      <c r="AH21" s="3"/>
      <c r="AI21" s="3"/>
      <c r="AJ21" s="3"/>
      <c r="AK21" s="3"/>
      <c r="AL21" s="3"/>
      <c r="AM21" s="3"/>
      <c r="AN21" s="3"/>
      <c r="AO21" s="3">
        <v>10.5</v>
      </c>
      <c r="AP21" s="9"/>
      <c r="AQ21" s="9"/>
      <c r="AR21" s="9"/>
      <c r="AS21" s="38"/>
      <c r="AT21" s="27">
        <v>73.900000000000006</v>
      </c>
      <c r="AU21" s="40">
        <v>73.900000000000006</v>
      </c>
      <c r="AV21" s="38"/>
      <c r="AW21" s="35">
        <f t="shared" si="6"/>
        <v>229</v>
      </c>
      <c r="AX21" s="102"/>
      <c r="AY21" s="100">
        <v>17.600000000000001</v>
      </c>
      <c r="AZ21" s="102">
        <v>87.5</v>
      </c>
      <c r="BA21" s="11"/>
      <c r="BB21" s="11"/>
      <c r="BC21" s="11"/>
      <c r="BD21" s="11"/>
      <c r="BE21" s="11"/>
      <c r="BF21" s="11"/>
      <c r="BG21" s="98">
        <v>0</v>
      </c>
      <c r="BH21" s="98">
        <v>28.1</v>
      </c>
      <c r="BI21" s="102">
        <v>19.5</v>
      </c>
      <c r="BJ21" s="3"/>
      <c r="BK21" s="11"/>
      <c r="BL21" s="11"/>
      <c r="BM21" s="98">
        <v>8</v>
      </c>
      <c r="BN21" s="102"/>
      <c r="BO21" s="11">
        <v>5.5</v>
      </c>
      <c r="BP21" s="11"/>
      <c r="BQ21" s="102">
        <v>0</v>
      </c>
      <c r="BR21" s="102">
        <v>0</v>
      </c>
      <c r="BS21" s="11">
        <v>55</v>
      </c>
      <c r="BT21" s="102">
        <v>4.2</v>
      </c>
      <c r="BU21" s="98">
        <v>2.2999999999999998</v>
      </c>
      <c r="BV21" s="98">
        <v>1.3</v>
      </c>
      <c r="BW21" s="11"/>
      <c r="BX21" s="22"/>
      <c r="BY21" s="86"/>
      <c r="BZ21" s="32"/>
      <c r="CA21" s="117">
        <v>203</v>
      </c>
      <c r="CB21" s="32">
        <v>90.1</v>
      </c>
      <c r="CC21" s="28">
        <f t="shared" si="1"/>
        <v>91.1</v>
      </c>
      <c r="CD21" s="100"/>
      <c r="CE21" s="100"/>
      <c r="CF21" s="102">
        <v>0</v>
      </c>
      <c r="CG21" s="102"/>
      <c r="CH21" s="102"/>
      <c r="CI21" s="102">
        <v>91.1</v>
      </c>
      <c r="CJ21" s="102"/>
      <c r="CK21" s="102"/>
      <c r="CL21" s="102"/>
      <c r="CM21" s="102"/>
      <c r="CN21" s="3"/>
      <c r="CO21" s="38"/>
      <c r="CP21" s="27">
        <f t="shared" si="7"/>
        <v>331</v>
      </c>
      <c r="CQ21" s="99">
        <v>149</v>
      </c>
      <c r="CR21" s="98">
        <v>147</v>
      </c>
      <c r="CS21" s="98"/>
      <c r="CT21" s="10"/>
      <c r="CU21" s="111">
        <v>15</v>
      </c>
      <c r="CV21" s="112">
        <v>20</v>
      </c>
      <c r="CW21" s="34">
        <f t="shared" si="8"/>
        <v>30710.2</v>
      </c>
    </row>
    <row r="22" spans="1:101" x14ac:dyDescent="0.25">
      <c r="A22" s="14">
        <v>17</v>
      </c>
      <c r="B22" s="31" t="s">
        <v>48</v>
      </c>
      <c r="C22" s="118">
        <v>43903.8</v>
      </c>
      <c r="D22" s="119">
        <v>15939.3</v>
      </c>
      <c r="E22" s="86">
        <f t="shared" si="2"/>
        <v>59843.100000000006</v>
      </c>
      <c r="F22" s="38">
        <f t="shared" si="3"/>
        <v>18072.599999999999</v>
      </c>
      <c r="G22" s="3">
        <v>582.20000000000005</v>
      </c>
      <c r="H22" s="38">
        <f t="shared" si="4"/>
        <v>175.8</v>
      </c>
      <c r="I22" s="86"/>
      <c r="J22" s="38"/>
      <c r="K22" s="3">
        <v>9.3000000000000007</v>
      </c>
      <c r="L22" s="11">
        <v>3</v>
      </c>
      <c r="M22" s="38"/>
      <c r="N22" s="38"/>
      <c r="O22" s="49">
        <f t="shared" si="5"/>
        <v>12.3</v>
      </c>
      <c r="P22" s="20">
        <v>119.8</v>
      </c>
      <c r="Q22" s="3">
        <v>47.2</v>
      </c>
      <c r="R22" s="11">
        <v>1116.2</v>
      </c>
      <c r="S22" s="11">
        <v>353.2</v>
      </c>
      <c r="T22" s="9"/>
      <c r="U22" s="49">
        <f t="shared" si="0"/>
        <v>1636.4</v>
      </c>
      <c r="V22" s="32"/>
      <c r="W22" s="49"/>
      <c r="X22" s="11">
        <f t="shared" si="9"/>
        <v>267.40000000000003</v>
      </c>
      <c r="Y22" s="20">
        <v>168.3</v>
      </c>
      <c r="Z22" s="3">
        <v>82</v>
      </c>
      <c r="AA22" s="3"/>
      <c r="AB22" s="3"/>
      <c r="AC22" s="11"/>
      <c r="AD22" s="3"/>
      <c r="AE22" s="3">
        <v>6.6</v>
      </c>
      <c r="AF22" s="3"/>
      <c r="AG22" s="11"/>
      <c r="AH22" s="3"/>
      <c r="AI22" s="3"/>
      <c r="AJ22" s="3"/>
      <c r="AK22" s="3"/>
      <c r="AL22" s="3"/>
      <c r="AM22" s="3"/>
      <c r="AN22" s="3"/>
      <c r="AO22" s="3">
        <v>10.5</v>
      </c>
      <c r="AP22" s="9"/>
      <c r="AQ22" s="9"/>
      <c r="AR22" s="9"/>
      <c r="AS22" s="38"/>
      <c r="AT22" s="27">
        <v>54.099999999999994</v>
      </c>
      <c r="AU22" s="40">
        <v>17.7</v>
      </c>
      <c r="AV22" s="38">
        <v>36.4</v>
      </c>
      <c r="AW22" s="35">
        <f t="shared" si="6"/>
        <v>270</v>
      </c>
      <c r="AX22" s="102"/>
      <c r="AY22" s="100">
        <v>17.600000000000001</v>
      </c>
      <c r="AZ22" s="102">
        <v>113.8</v>
      </c>
      <c r="BA22" s="11"/>
      <c r="BB22" s="11"/>
      <c r="BC22" s="11"/>
      <c r="BD22" s="11"/>
      <c r="BE22" s="11"/>
      <c r="BF22" s="11"/>
      <c r="BG22" s="98">
        <v>0</v>
      </c>
      <c r="BH22" s="98">
        <v>28.1</v>
      </c>
      <c r="BI22" s="102">
        <v>19.5</v>
      </c>
      <c r="BJ22" s="3"/>
      <c r="BK22" s="11"/>
      <c r="BL22" s="11"/>
      <c r="BM22" s="98">
        <v>8</v>
      </c>
      <c r="BN22" s="102"/>
      <c r="BO22" s="11">
        <v>5.5</v>
      </c>
      <c r="BP22" s="11"/>
      <c r="BQ22" s="102">
        <v>0</v>
      </c>
      <c r="BR22" s="102">
        <v>0</v>
      </c>
      <c r="BS22" s="11">
        <v>55</v>
      </c>
      <c r="BT22" s="102">
        <v>8.1</v>
      </c>
      <c r="BU22" s="98">
        <v>9.1999999999999993</v>
      </c>
      <c r="BV22" s="98">
        <v>5.2</v>
      </c>
      <c r="BW22" s="11"/>
      <c r="BX22" s="22"/>
      <c r="BY22" s="86"/>
      <c r="BZ22" s="32"/>
      <c r="CA22" s="117">
        <v>203</v>
      </c>
      <c r="CB22" s="32">
        <v>395.8</v>
      </c>
      <c r="CC22" s="28">
        <f t="shared" si="1"/>
        <v>164.8</v>
      </c>
      <c r="CD22" s="100"/>
      <c r="CE22" s="100"/>
      <c r="CF22" s="102">
        <v>0</v>
      </c>
      <c r="CG22" s="102"/>
      <c r="CH22" s="102"/>
      <c r="CI22" s="102">
        <v>164.8</v>
      </c>
      <c r="CJ22" s="102"/>
      <c r="CK22" s="102"/>
      <c r="CL22" s="102"/>
      <c r="CM22" s="102"/>
      <c r="CN22" s="3"/>
      <c r="CO22" s="38"/>
      <c r="CP22" s="27">
        <f t="shared" si="7"/>
        <v>1049.0999999999999</v>
      </c>
      <c r="CQ22" s="99">
        <v>525</v>
      </c>
      <c r="CR22" s="98">
        <v>489.1</v>
      </c>
      <c r="CS22" s="98"/>
      <c r="CT22" s="10"/>
      <c r="CU22" s="111">
        <v>15</v>
      </c>
      <c r="CV22" s="112">
        <v>20</v>
      </c>
      <c r="CW22" s="34">
        <f t="shared" si="8"/>
        <v>82726.60000000002</v>
      </c>
    </row>
    <row r="23" spans="1:101" x14ac:dyDescent="0.25">
      <c r="A23" s="14">
        <v>18</v>
      </c>
      <c r="B23" s="31" t="s">
        <v>49</v>
      </c>
      <c r="C23" s="118">
        <v>29606.7</v>
      </c>
      <c r="D23" s="119">
        <v>10437.6</v>
      </c>
      <c r="E23" s="86">
        <f t="shared" si="2"/>
        <v>40044.300000000003</v>
      </c>
      <c r="F23" s="38">
        <f t="shared" si="3"/>
        <v>12093.4</v>
      </c>
      <c r="G23" s="3">
        <v>582.20000000000005</v>
      </c>
      <c r="H23" s="38">
        <f t="shared" si="4"/>
        <v>175.8</v>
      </c>
      <c r="I23" s="86"/>
      <c r="J23" s="38"/>
      <c r="K23" s="3">
        <v>14.5</v>
      </c>
      <c r="L23" s="11">
        <v>3</v>
      </c>
      <c r="M23" s="38"/>
      <c r="N23" s="38"/>
      <c r="O23" s="49">
        <f t="shared" si="5"/>
        <v>17.5</v>
      </c>
      <c r="P23" s="20">
        <v>72.8</v>
      </c>
      <c r="Q23" s="3">
        <v>28.6</v>
      </c>
      <c r="R23" s="11">
        <v>1367.1</v>
      </c>
      <c r="S23" s="11">
        <v>325.2</v>
      </c>
      <c r="T23" s="9"/>
      <c r="U23" s="49">
        <f t="shared" si="0"/>
        <v>1793.7</v>
      </c>
      <c r="V23" s="32"/>
      <c r="W23" s="49"/>
      <c r="X23" s="11">
        <f t="shared" si="9"/>
        <v>164.5</v>
      </c>
      <c r="Y23" s="20">
        <v>108</v>
      </c>
      <c r="Z23" s="3">
        <v>38</v>
      </c>
      <c r="AA23" s="3"/>
      <c r="AB23" s="3"/>
      <c r="AC23" s="11"/>
      <c r="AD23" s="3"/>
      <c r="AE23" s="3">
        <v>8</v>
      </c>
      <c r="AF23" s="3"/>
      <c r="AG23" s="11"/>
      <c r="AH23" s="3"/>
      <c r="AI23" s="3"/>
      <c r="AJ23" s="3"/>
      <c r="AK23" s="3"/>
      <c r="AL23" s="3"/>
      <c r="AM23" s="3"/>
      <c r="AN23" s="3"/>
      <c r="AO23" s="3">
        <v>10.5</v>
      </c>
      <c r="AP23" s="9"/>
      <c r="AQ23" s="9"/>
      <c r="AR23" s="9"/>
      <c r="AS23" s="38"/>
      <c r="AT23" s="27">
        <v>66.599999999999994</v>
      </c>
      <c r="AU23" s="40">
        <v>20.2</v>
      </c>
      <c r="AV23" s="38">
        <v>46.4</v>
      </c>
      <c r="AW23" s="35">
        <f t="shared" si="6"/>
        <v>335.1</v>
      </c>
      <c r="AX23" s="102">
        <v>94</v>
      </c>
      <c r="AY23" s="100">
        <v>17.600000000000001</v>
      </c>
      <c r="AZ23" s="102">
        <v>65.7</v>
      </c>
      <c r="BA23" s="11"/>
      <c r="BB23" s="11"/>
      <c r="BC23" s="11"/>
      <c r="BD23" s="11"/>
      <c r="BE23" s="11"/>
      <c r="BF23" s="11"/>
      <c r="BG23" s="98">
        <v>0</v>
      </c>
      <c r="BH23" s="98">
        <v>28.1</v>
      </c>
      <c r="BI23" s="102">
        <v>19.5</v>
      </c>
      <c r="BJ23" s="3"/>
      <c r="BK23" s="11"/>
      <c r="BL23" s="11"/>
      <c r="BM23" s="98">
        <v>8</v>
      </c>
      <c r="BN23" s="102"/>
      <c r="BO23" s="11">
        <v>5.5</v>
      </c>
      <c r="BP23" s="11"/>
      <c r="BQ23" s="102"/>
      <c r="BR23" s="102">
        <v>0</v>
      </c>
      <c r="BS23" s="11">
        <v>55</v>
      </c>
      <c r="BT23" s="102">
        <v>32.9</v>
      </c>
      <c r="BU23" s="98">
        <v>5.6</v>
      </c>
      <c r="BV23" s="98">
        <v>3.2</v>
      </c>
      <c r="BW23" s="11"/>
      <c r="BX23" s="22"/>
      <c r="BY23" s="86"/>
      <c r="BZ23" s="32"/>
      <c r="CA23" s="117">
        <v>203</v>
      </c>
      <c r="CB23" s="32">
        <v>254.6</v>
      </c>
      <c r="CC23" s="28">
        <f t="shared" si="1"/>
        <v>71.099999999999994</v>
      </c>
      <c r="CD23" s="100"/>
      <c r="CE23" s="100"/>
      <c r="CF23" s="102">
        <v>0</v>
      </c>
      <c r="CG23" s="102"/>
      <c r="CH23" s="102"/>
      <c r="CI23" s="102">
        <v>71.099999999999994</v>
      </c>
      <c r="CJ23" s="102"/>
      <c r="CK23" s="102"/>
      <c r="CL23" s="102"/>
      <c r="CM23" s="102"/>
      <c r="CN23" s="3"/>
      <c r="CO23" s="38"/>
      <c r="CP23" s="27">
        <f t="shared" si="7"/>
        <v>840</v>
      </c>
      <c r="CQ23" s="99">
        <v>409</v>
      </c>
      <c r="CR23" s="98">
        <v>396</v>
      </c>
      <c r="CS23" s="98"/>
      <c r="CT23" s="10"/>
      <c r="CU23" s="111">
        <v>15</v>
      </c>
      <c r="CV23" s="112">
        <v>20</v>
      </c>
      <c r="CW23" s="34">
        <f t="shared" si="8"/>
        <v>56641.799999999996</v>
      </c>
    </row>
    <row r="24" spans="1:101" x14ac:dyDescent="0.25">
      <c r="A24" s="14">
        <v>19</v>
      </c>
      <c r="B24" s="31" t="s">
        <v>50</v>
      </c>
      <c r="C24" s="118">
        <v>18222.599999999999</v>
      </c>
      <c r="D24" s="119">
        <v>5652.5</v>
      </c>
      <c r="E24" s="86">
        <f t="shared" si="2"/>
        <v>23875.1</v>
      </c>
      <c r="F24" s="38">
        <f t="shared" si="3"/>
        <v>7210.3</v>
      </c>
      <c r="G24" s="3">
        <v>291.10000000000002</v>
      </c>
      <c r="H24" s="38">
        <f t="shared" si="4"/>
        <v>87.9</v>
      </c>
      <c r="I24" s="86"/>
      <c r="J24" s="38"/>
      <c r="K24" s="3">
        <v>10.199999999999999</v>
      </c>
      <c r="L24" s="11">
        <v>3</v>
      </c>
      <c r="M24" s="38"/>
      <c r="N24" s="38"/>
      <c r="O24" s="49">
        <f t="shared" si="5"/>
        <v>13.2</v>
      </c>
      <c r="P24" s="20">
        <v>0</v>
      </c>
      <c r="Q24" s="3">
        <v>0</v>
      </c>
      <c r="R24" s="11">
        <v>515.70000000000005</v>
      </c>
      <c r="S24" s="11">
        <v>157.5</v>
      </c>
      <c r="T24" s="9"/>
      <c r="U24" s="49">
        <f t="shared" si="0"/>
        <v>673.2</v>
      </c>
      <c r="V24" s="32"/>
      <c r="W24" s="49"/>
      <c r="X24" s="11">
        <f t="shared" si="9"/>
        <v>108.6</v>
      </c>
      <c r="Y24" s="20">
        <v>41</v>
      </c>
      <c r="Z24" s="3">
        <v>49.1</v>
      </c>
      <c r="AA24" s="3"/>
      <c r="AB24" s="3"/>
      <c r="AC24" s="11"/>
      <c r="AD24" s="3"/>
      <c r="AE24" s="3">
        <v>8</v>
      </c>
      <c r="AF24" s="3"/>
      <c r="AG24" s="11"/>
      <c r="AH24" s="3"/>
      <c r="AI24" s="3"/>
      <c r="AJ24" s="3"/>
      <c r="AK24" s="3"/>
      <c r="AL24" s="3"/>
      <c r="AM24" s="3"/>
      <c r="AN24" s="3"/>
      <c r="AO24" s="3">
        <v>10.5</v>
      </c>
      <c r="AP24" s="9"/>
      <c r="AQ24" s="9"/>
      <c r="AR24" s="9"/>
      <c r="AS24" s="38"/>
      <c r="AT24" s="27">
        <v>54</v>
      </c>
      <c r="AU24" s="40">
        <v>17.600000000000001</v>
      </c>
      <c r="AV24" s="38">
        <v>36.4</v>
      </c>
      <c r="AW24" s="35">
        <f t="shared" si="6"/>
        <v>254.1</v>
      </c>
      <c r="AX24" s="102"/>
      <c r="AY24" s="100">
        <v>17.600000000000001</v>
      </c>
      <c r="AZ24" s="102">
        <v>94.6</v>
      </c>
      <c r="BA24" s="11"/>
      <c r="BB24" s="11"/>
      <c r="BC24" s="11"/>
      <c r="BD24" s="11"/>
      <c r="BE24" s="11"/>
      <c r="BF24" s="11"/>
      <c r="BG24" s="98">
        <v>0</v>
      </c>
      <c r="BH24" s="98">
        <v>28.1</v>
      </c>
      <c r="BI24" s="102">
        <v>19.5</v>
      </c>
      <c r="BJ24" s="3"/>
      <c r="BK24" s="11"/>
      <c r="BL24" s="11"/>
      <c r="BM24" s="98">
        <v>8</v>
      </c>
      <c r="BN24" s="102"/>
      <c r="BO24" s="11">
        <v>5.5</v>
      </c>
      <c r="BP24" s="11"/>
      <c r="BQ24" s="102">
        <v>0</v>
      </c>
      <c r="BR24" s="102">
        <v>0</v>
      </c>
      <c r="BS24" s="11">
        <v>55</v>
      </c>
      <c r="BT24" s="102">
        <v>20.100000000000001</v>
      </c>
      <c r="BU24" s="98">
        <v>4.3</v>
      </c>
      <c r="BV24" s="98">
        <v>1.4</v>
      </c>
      <c r="BW24" s="11"/>
      <c r="BX24" s="22"/>
      <c r="BY24" s="86"/>
      <c r="BZ24" s="32"/>
      <c r="CA24" s="117"/>
      <c r="CB24" s="32">
        <v>83.8</v>
      </c>
      <c r="CC24" s="28">
        <f t="shared" si="1"/>
        <v>91.6</v>
      </c>
      <c r="CD24" s="100"/>
      <c r="CE24" s="100"/>
      <c r="CF24" s="102">
        <v>0</v>
      </c>
      <c r="CG24" s="102"/>
      <c r="CH24" s="102"/>
      <c r="CI24" s="102">
        <v>91.6</v>
      </c>
      <c r="CJ24" s="102"/>
      <c r="CK24" s="102"/>
      <c r="CL24" s="102"/>
      <c r="CM24" s="102"/>
      <c r="CN24" s="3"/>
      <c r="CO24" s="38"/>
      <c r="CP24" s="27">
        <f t="shared" si="7"/>
        <v>854</v>
      </c>
      <c r="CQ24" s="99">
        <v>301</v>
      </c>
      <c r="CR24" s="98">
        <v>518</v>
      </c>
      <c r="CS24" s="98"/>
      <c r="CT24" s="10"/>
      <c r="CU24" s="111">
        <v>15</v>
      </c>
      <c r="CV24" s="112">
        <v>20</v>
      </c>
      <c r="CW24" s="34">
        <f t="shared" si="8"/>
        <v>33596.899999999994</v>
      </c>
    </row>
    <row r="25" spans="1:101" x14ac:dyDescent="0.25">
      <c r="A25" s="14">
        <v>20</v>
      </c>
      <c r="B25" s="31" t="s">
        <v>51</v>
      </c>
      <c r="C25" s="118">
        <v>11398.7</v>
      </c>
      <c r="D25" s="119">
        <v>3241.1</v>
      </c>
      <c r="E25" s="86">
        <f t="shared" si="2"/>
        <v>14639.800000000001</v>
      </c>
      <c r="F25" s="38">
        <f t="shared" si="3"/>
        <v>4421.2</v>
      </c>
      <c r="G25" s="3">
        <v>291.10000000000002</v>
      </c>
      <c r="H25" s="38">
        <f t="shared" si="4"/>
        <v>87.9</v>
      </c>
      <c r="I25" s="86"/>
      <c r="J25" s="38"/>
      <c r="K25" s="3">
        <v>9.8000000000000007</v>
      </c>
      <c r="L25" s="11">
        <v>3</v>
      </c>
      <c r="M25" s="38"/>
      <c r="N25" s="38"/>
      <c r="O25" s="49">
        <f t="shared" si="5"/>
        <v>12.8</v>
      </c>
      <c r="P25" s="20">
        <v>17.100000000000001</v>
      </c>
      <c r="Q25" s="3">
        <v>6.7155999999999993</v>
      </c>
      <c r="R25" s="11">
        <v>365.4</v>
      </c>
      <c r="S25" s="11">
        <v>148.1</v>
      </c>
      <c r="T25" s="9"/>
      <c r="U25" s="49">
        <f t="shared" si="0"/>
        <v>537.31560000000002</v>
      </c>
      <c r="V25" s="32"/>
      <c r="W25" s="49"/>
      <c r="X25" s="11">
        <f t="shared" si="9"/>
        <v>83.8</v>
      </c>
      <c r="Y25" s="20">
        <v>18</v>
      </c>
      <c r="Z25" s="3">
        <v>31</v>
      </c>
      <c r="AA25" s="3"/>
      <c r="AB25" s="3"/>
      <c r="AC25" s="11"/>
      <c r="AD25" s="3"/>
      <c r="AE25" s="3">
        <v>6</v>
      </c>
      <c r="AF25" s="3"/>
      <c r="AG25" s="11"/>
      <c r="AH25" s="3"/>
      <c r="AI25" s="3"/>
      <c r="AJ25" s="3"/>
      <c r="AK25" s="3">
        <v>18.3</v>
      </c>
      <c r="AL25" s="3"/>
      <c r="AM25" s="3"/>
      <c r="AN25" s="3"/>
      <c r="AO25" s="3">
        <v>10.5</v>
      </c>
      <c r="AP25" s="9"/>
      <c r="AQ25" s="9"/>
      <c r="AR25" s="9"/>
      <c r="AS25" s="38"/>
      <c r="AT25" s="27">
        <v>46.599999999999994</v>
      </c>
      <c r="AU25" s="40">
        <v>10.199999999999999</v>
      </c>
      <c r="AV25" s="38">
        <v>36.4</v>
      </c>
      <c r="AW25" s="35">
        <f t="shared" si="6"/>
        <v>239.7</v>
      </c>
      <c r="AX25" s="102">
        <v>5</v>
      </c>
      <c r="AY25" s="100">
        <v>17.600000000000001</v>
      </c>
      <c r="AZ25" s="102">
        <v>86</v>
      </c>
      <c r="BA25" s="11"/>
      <c r="BB25" s="11"/>
      <c r="BC25" s="11"/>
      <c r="BD25" s="11"/>
      <c r="BE25" s="11"/>
      <c r="BF25" s="11"/>
      <c r="BG25" s="98">
        <v>0</v>
      </c>
      <c r="BH25" s="98">
        <v>28.1</v>
      </c>
      <c r="BI25" s="102">
        <v>19.5</v>
      </c>
      <c r="BJ25" s="3"/>
      <c r="BK25" s="11"/>
      <c r="BL25" s="11"/>
      <c r="BM25" s="98">
        <v>8</v>
      </c>
      <c r="BN25" s="102"/>
      <c r="BO25" s="11">
        <v>5.5</v>
      </c>
      <c r="BP25" s="11"/>
      <c r="BQ25" s="102">
        <v>0</v>
      </c>
      <c r="BR25" s="102">
        <v>0</v>
      </c>
      <c r="BS25" s="11">
        <v>55</v>
      </c>
      <c r="BT25" s="102">
        <v>13.5</v>
      </c>
      <c r="BU25" s="98">
        <v>1.1000000000000001</v>
      </c>
      <c r="BV25" s="98">
        <v>0.4</v>
      </c>
      <c r="BW25" s="11"/>
      <c r="BX25" s="22"/>
      <c r="BY25" s="86"/>
      <c r="BZ25" s="32"/>
      <c r="CA25" s="117"/>
      <c r="CB25" s="32">
        <v>42.5</v>
      </c>
      <c r="CC25" s="28">
        <f t="shared" si="1"/>
        <v>87.5</v>
      </c>
      <c r="CD25" s="100"/>
      <c r="CE25" s="100"/>
      <c r="CF25" s="102">
        <v>0</v>
      </c>
      <c r="CG25" s="102"/>
      <c r="CH25" s="102"/>
      <c r="CI25" s="102">
        <v>87.5</v>
      </c>
      <c r="CJ25" s="102"/>
      <c r="CK25" s="102"/>
      <c r="CL25" s="102"/>
      <c r="CM25" s="102"/>
      <c r="CN25" s="3"/>
      <c r="CO25" s="38"/>
      <c r="CP25" s="27">
        <f t="shared" si="7"/>
        <v>514.40000000000009</v>
      </c>
      <c r="CQ25" s="99">
        <v>207.3</v>
      </c>
      <c r="CR25" s="98">
        <v>272.10000000000002</v>
      </c>
      <c r="CS25" s="98"/>
      <c r="CT25" s="10"/>
      <c r="CU25" s="111">
        <v>15</v>
      </c>
      <c r="CV25" s="112">
        <v>20</v>
      </c>
      <c r="CW25" s="34">
        <f t="shared" si="8"/>
        <v>21004.615600000001</v>
      </c>
    </row>
    <row r="26" spans="1:101" x14ac:dyDescent="0.25">
      <c r="A26" s="14">
        <v>21</v>
      </c>
      <c r="B26" s="31" t="s">
        <v>52</v>
      </c>
      <c r="C26" s="118">
        <v>18081.400000000001</v>
      </c>
      <c r="D26" s="119">
        <v>5798.7</v>
      </c>
      <c r="E26" s="86">
        <f t="shared" si="2"/>
        <v>23880.100000000002</v>
      </c>
      <c r="F26" s="38">
        <f t="shared" si="3"/>
        <v>7211.8</v>
      </c>
      <c r="G26" s="3">
        <v>436.7</v>
      </c>
      <c r="H26" s="38">
        <f t="shared" si="4"/>
        <v>131.9</v>
      </c>
      <c r="I26" s="86"/>
      <c r="J26" s="38"/>
      <c r="K26" s="3">
        <v>4.9000000000000004</v>
      </c>
      <c r="L26" s="11">
        <v>3</v>
      </c>
      <c r="M26" s="38"/>
      <c r="N26" s="38"/>
      <c r="O26" s="49">
        <f t="shared" si="5"/>
        <v>7.9</v>
      </c>
      <c r="P26" s="20">
        <v>4.3</v>
      </c>
      <c r="Q26" s="3">
        <v>0</v>
      </c>
      <c r="R26" s="11">
        <v>560.6</v>
      </c>
      <c r="S26" s="11">
        <v>176.6</v>
      </c>
      <c r="T26" s="9"/>
      <c r="U26" s="49">
        <f t="shared" si="0"/>
        <v>741.5</v>
      </c>
      <c r="V26" s="32"/>
      <c r="W26" s="49"/>
      <c r="X26" s="11">
        <f t="shared" si="9"/>
        <v>152.29999999999998</v>
      </c>
      <c r="Y26" s="20">
        <v>48</v>
      </c>
      <c r="Z26" s="3">
        <v>43.6</v>
      </c>
      <c r="AA26" s="3"/>
      <c r="AB26" s="3">
        <v>8.5</v>
      </c>
      <c r="AC26" s="11"/>
      <c r="AD26" s="3"/>
      <c r="AE26" s="3">
        <v>8.8000000000000007</v>
      </c>
      <c r="AF26" s="3"/>
      <c r="AG26" s="11"/>
      <c r="AH26" s="3"/>
      <c r="AI26" s="3"/>
      <c r="AJ26" s="3"/>
      <c r="AK26" s="3"/>
      <c r="AL26" s="3"/>
      <c r="AM26" s="3"/>
      <c r="AN26" s="3"/>
      <c r="AO26" s="3">
        <v>8</v>
      </c>
      <c r="AP26" s="9"/>
      <c r="AQ26" s="9"/>
      <c r="AR26" s="9">
        <v>35.4</v>
      </c>
      <c r="AS26" s="38"/>
      <c r="AT26" s="27">
        <v>54.599999999999994</v>
      </c>
      <c r="AU26" s="40">
        <v>18.2</v>
      </c>
      <c r="AV26" s="38">
        <v>36.4</v>
      </c>
      <c r="AW26" s="35">
        <f t="shared" si="6"/>
        <v>212.6</v>
      </c>
      <c r="AX26" s="102">
        <v>16.100000000000001</v>
      </c>
      <c r="AY26" s="100">
        <v>17.8</v>
      </c>
      <c r="AZ26" s="102">
        <v>32.5</v>
      </c>
      <c r="BA26" s="11"/>
      <c r="BB26" s="11"/>
      <c r="BC26" s="11"/>
      <c r="BD26" s="11"/>
      <c r="BE26" s="11"/>
      <c r="BF26" s="11"/>
      <c r="BG26" s="98">
        <v>4.8</v>
      </c>
      <c r="BH26" s="98">
        <v>28.1</v>
      </c>
      <c r="BI26" s="102">
        <v>19.5</v>
      </c>
      <c r="BJ26" s="3"/>
      <c r="BK26" s="11"/>
      <c r="BL26" s="11"/>
      <c r="BM26" s="98">
        <v>8</v>
      </c>
      <c r="BN26" s="102"/>
      <c r="BO26" s="11">
        <v>5.5</v>
      </c>
      <c r="BP26" s="11"/>
      <c r="BQ26" s="102">
        <v>9.1</v>
      </c>
      <c r="BR26" s="102">
        <v>7.5</v>
      </c>
      <c r="BS26" s="11">
        <v>55</v>
      </c>
      <c r="BT26" s="102">
        <v>3.5</v>
      </c>
      <c r="BU26" s="98">
        <v>3.3</v>
      </c>
      <c r="BV26" s="98">
        <v>1.9</v>
      </c>
      <c r="BW26" s="11"/>
      <c r="BX26" s="22"/>
      <c r="BY26" s="86"/>
      <c r="BZ26" s="32"/>
      <c r="CA26" s="117"/>
      <c r="CB26" s="32">
        <v>105.7</v>
      </c>
      <c r="CC26" s="28">
        <f t="shared" si="1"/>
        <v>306.7</v>
      </c>
      <c r="CD26" s="100"/>
      <c r="CE26" s="100"/>
      <c r="CF26" s="102">
        <v>144.9</v>
      </c>
      <c r="CG26" s="102"/>
      <c r="CH26" s="102">
        <v>90</v>
      </c>
      <c r="CI26" s="102">
        <v>71.8</v>
      </c>
      <c r="CJ26" s="102"/>
      <c r="CK26" s="102"/>
      <c r="CL26" s="102"/>
      <c r="CM26" s="102"/>
      <c r="CN26" s="3"/>
      <c r="CO26" s="38"/>
      <c r="CP26" s="27">
        <f t="shared" si="7"/>
        <v>822</v>
      </c>
      <c r="CQ26" s="99">
        <v>429.8</v>
      </c>
      <c r="CR26" s="98">
        <v>354.2</v>
      </c>
      <c r="CS26" s="98">
        <v>3</v>
      </c>
      <c r="CT26" s="10"/>
      <c r="CU26" s="111">
        <v>15</v>
      </c>
      <c r="CV26" s="112">
        <v>20</v>
      </c>
      <c r="CW26" s="34">
        <f t="shared" si="8"/>
        <v>34063.799999999996</v>
      </c>
    </row>
    <row r="27" spans="1:101" x14ac:dyDescent="0.25">
      <c r="A27" s="14">
        <v>22</v>
      </c>
      <c r="B27" s="31" t="s">
        <v>53</v>
      </c>
      <c r="C27" s="118">
        <v>42097.1</v>
      </c>
      <c r="D27" s="119">
        <v>15072.7</v>
      </c>
      <c r="E27" s="86">
        <f t="shared" si="2"/>
        <v>57169.8</v>
      </c>
      <c r="F27" s="38">
        <f t="shared" si="3"/>
        <v>17265.3</v>
      </c>
      <c r="G27" s="3">
        <v>582.20000000000005</v>
      </c>
      <c r="H27" s="38">
        <f t="shared" si="4"/>
        <v>175.8</v>
      </c>
      <c r="I27" s="86"/>
      <c r="J27" s="38"/>
      <c r="K27" s="3"/>
      <c r="L27" s="11">
        <v>3</v>
      </c>
      <c r="M27" s="38"/>
      <c r="N27" s="38"/>
      <c r="O27" s="49">
        <f t="shared" si="5"/>
        <v>3</v>
      </c>
      <c r="P27" s="20">
        <v>145.5</v>
      </c>
      <c r="Q27" s="3">
        <v>57.3</v>
      </c>
      <c r="R27" s="11">
        <v>1161.8</v>
      </c>
      <c r="S27" s="11">
        <v>469.9</v>
      </c>
      <c r="T27" s="9"/>
      <c r="U27" s="49">
        <f t="shared" si="0"/>
        <v>1834.5</v>
      </c>
      <c r="V27" s="32"/>
      <c r="W27" s="49"/>
      <c r="X27" s="11">
        <f t="shared" si="9"/>
        <v>256.89999999999998</v>
      </c>
      <c r="Y27" s="20">
        <v>148.4</v>
      </c>
      <c r="Z27" s="3">
        <v>80.3</v>
      </c>
      <c r="AA27" s="3"/>
      <c r="AB27" s="3"/>
      <c r="AC27" s="11"/>
      <c r="AD27" s="3"/>
      <c r="AE27" s="3">
        <v>8.9</v>
      </c>
      <c r="AF27" s="3"/>
      <c r="AG27" s="11"/>
      <c r="AH27" s="3"/>
      <c r="AI27" s="3"/>
      <c r="AJ27" s="3"/>
      <c r="AK27" s="3"/>
      <c r="AL27" s="3"/>
      <c r="AM27" s="3"/>
      <c r="AN27" s="3"/>
      <c r="AO27" s="3">
        <v>19.3</v>
      </c>
      <c r="AP27" s="9"/>
      <c r="AQ27" s="9"/>
      <c r="AR27" s="9"/>
      <c r="AS27" s="38"/>
      <c r="AT27" s="27">
        <v>65.599999999999994</v>
      </c>
      <c r="AU27" s="40">
        <v>19.2</v>
      </c>
      <c r="AV27" s="38">
        <v>46.4</v>
      </c>
      <c r="AW27" s="35">
        <f t="shared" si="6"/>
        <v>205.20000000000002</v>
      </c>
      <c r="AX27" s="102"/>
      <c r="AY27" s="100">
        <v>17.600000000000001</v>
      </c>
      <c r="AZ27" s="102">
        <v>56.2</v>
      </c>
      <c r="BA27" s="11"/>
      <c r="BB27" s="11"/>
      <c r="BC27" s="11"/>
      <c r="BD27" s="11"/>
      <c r="BE27" s="11"/>
      <c r="BF27" s="11"/>
      <c r="BG27" s="98">
        <v>0</v>
      </c>
      <c r="BH27" s="98">
        <v>10.199999999999999</v>
      </c>
      <c r="BI27" s="102">
        <v>19.5</v>
      </c>
      <c r="BJ27" s="3"/>
      <c r="BK27" s="11"/>
      <c r="BL27" s="11"/>
      <c r="BM27" s="98">
        <v>8</v>
      </c>
      <c r="BN27" s="102"/>
      <c r="BO27" s="11">
        <v>5.5</v>
      </c>
      <c r="BP27" s="11"/>
      <c r="BQ27" s="102">
        <v>0</v>
      </c>
      <c r="BR27" s="102">
        <v>0</v>
      </c>
      <c r="BS27" s="11">
        <v>55</v>
      </c>
      <c r="BT27" s="102">
        <v>11.8</v>
      </c>
      <c r="BU27" s="98">
        <v>15.5</v>
      </c>
      <c r="BV27" s="98">
        <v>5.9</v>
      </c>
      <c r="BW27" s="11"/>
      <c r="BX27" s="22"/>
      <c r="BY27" s="86"/>
      <c r="BZ27" s="32"/>
      <c r="CA27" s="117">
        <v>203</v>
      </c>
      <c r="CB27" s="32">
        <v>337.8</v>
      </c>
      <c r="CC27" s="28">
        <f t="shared" si="1"/>
        <v>231.7</v>
      </c>
      <c r="CD27" s="100"/>
      <c r="CE27" s="100">
        <v>125</v>
      </c>
      <c r="CF27" s="102">
        <v>0</v>
      </c>
      <c r="CG27" s="102"/>
      <c r="CH27" s="102"/>
      <c r="CI27" s="102">
        <v>106.7</v>
      </c>
      <c r="CJ27" s="102"/>
      <c r="CK27" s="102"/>
      <c r="CL27" s="102"/>
      <c r="CM27" s="102"/>
      <c r="CN27" s="3"/>
      <c r="CO27" s="38"/>
      <c r="CP27" s="27">
        <f t="shared" si="7"/>
        <v>1094.5999999999999</v>
      </c>
      <c r="CQ27" s="99">
        <v>626.20000000000005</v>
      </c>
      <c r="CR27" s="98">
        <v>433.4</v>
      </c>
      <c r="CS27" s="98"/>
      <c r="CT27" s="10"/>
      <c r="CU27" s="111">
        <v>15</v>
      </c>
      <c r="CV27" s="112">
        <v>20</v>
      </c>
      <c r="CW27" s="34">
        <f t="shared" si="8"/>
        <v>79425.400000000009</v>
      </c>
    </row>
    <row r="28" spans="1:101" x14ac:dyDescent="0.25">
      <c r="A28" s="14">
        <v>23</v>
      </c>
      <c r="B28" s="31" t="s">
        <v>54</v>
      </c>
      <c r="C28" s="118">
        <v>2154.1</v>
      </c>
      <c r="D28" s="119">
        <v>411.2</v>
      </c>
      <c r="E28" s="86">
        <f t="shared" si="2"/>
        <v>2565.2999999999997</v>
      </c>
      <c r="F28" s="38">
        <f t="shared" si="3"/>
        <v>774.7</v>
      </c>
      <c r="G28" s="3">
        <v>0</v>
      </c>
      <c r="H28" s="38">
        <f t="shared" si="4"/>
        <v>0</v>
      </c>
      <c r="I28" s="86"/>
      <c r="J28" s="38"/>
      <c r="K28" s="3"/>
      <c r="L28" s="11">
        <v>3</v>
      </c>
      <c r="M28" s="38"/>
      <c r="N28" s="38"/>
      <c r="O28" s="49">
        <f t="shared" si="5"/>
        <v>3</v>
      </c>
      <c r="P28" s="20">
        <v>0</v>
      </c>
      <c r="Q28" s="3">
        <v>0</v>
      </c>
      <c r="R28" s="11">
        <v>0</v>
      </c>
      <c r="S28" s="11"/>
      <c r="T28" s="9"/>
      <c r="U28" s="49">
        <f t="shared" si="0"/>
        <v>0</v>
      </c>
      <c r="V28" s="32"/>
      <c r="W28" s="49"/>
      <c r="X28" s="11">
        <f t="shared" si="9"/>
        <v>10.5</v>
      </c>
      <c r="Y28" s="20"/>
      <c r="Z28" s="17"/>
      <c r="AA28" s="3"/>
      <c r="AB28" s="3"/>
      <c r="AC28" s="11"/>
      <c r="AD28" s="3"/>
      <c r="AE28" s="3"/>
      <c r="AF28" s="3"/>
      <c r="AG28" s="11"/>
      <c r="AH28" s="3"/>
      <c r="AI28" s="3"/>
      <c r="AJ28" s="3"/>
      <c r="AK28" s="3"/>
      <c r="AL28" s="3"/>
      <c r="AM28" s="3"/>
      <c r="AN28" s="3"/>
      <c r="AO28" s="3">
        <v>10.5</v>
      </c>
      <c r="AP28" s="9"/>
      <c r="AQ28" s="9"/>
      <c r="AR28" s="9"/>
      <c r="AS28" s="38"/>
      <c r="AT28" s="27">
        <v>3.1</v>
      </c>
      <c r="AU28" s="41">
        <v>0</v>
      </c>
      <c r="AV28" s="38">
        <v>3.1</v>
      </c>
      <c r="AW28" s="35">
        <f t="shared" si="6"/>
        <v>167.2</v>
      </c>
      <c r="AX28" s="102"/>
      <c r="AY28" s="100"/>
      <c r="AZ28" s="102">
        <v>15</v>
      </c>
      <c r="BA28" s="11"/>
      <c r="BB28" s="11"/>
      <c r="BC28" s="11"/>
      <c r="BD28" s="11"/>
      <c r="BE28" s="11"/>
      <c r="BF28" s="11"/>
      <c r="BG28" s="98">
        <v>0</v>
      </c>
      <c r="BH28" s="98">
        <v>28.1</v>
      </c>
      <c r="BI28" s="102">
        <v>19.5</v>
      </c>
      <c r="BJ28" s="3"/>
      <c r="BK28" s="11"/>
      <c r="BL28" s="11"/>
      <c r="BM28" s="98">
        <v>8</v>
      </c>
      <c r="BN28" s="102"/>
      <c r="BO28" s="11"/>
      <c r="BP28" s="11"/>
      <c r="BQ28" s="102">
        <v>0</v>
      </c>
      <c r="BR28" s="102">
        <v>0</v>
      </c>
      <c r="BS28" s="11">
        <v>55</v>
      </c>
      <c r="BT28" s="102">
        <v>41.5</v>
      </c>
      <c r="BU28" s="98">
        <v>0.1</v>
      </c>
      <c r="BV28" s="98">
        <v>0</v>
      </c>
      <c r="BW28" s="11"/>
      <c r="BX28" s="22"/>
      <c r="BY28" s="86"/>
      <c r="BZ28" s="32"/>
      <c r="CA28" s="117"/>
      <c r="CB28" s="32">
        <v>0.9</v>
      </c>
      <c r="CC28" s="28">
        <f t="shared" si="1"/>
        <v>130.1</v>
      </c>
      <c r="CD28" s="100"/>
      <c r="CE28" s="100"/>
      <c r="CF28" s="102">
        <v>41.8</v>
      </c>
      <c r="CG28" s="102">
        <v>81</v>
      </c>
      <c r="CH28" s="102"/>
      <c r="CI28" s="102">
        <v>7.3</v>
      </c>
      <c r="CJ28" s="102"/>
      <c r="CK28" s="102"/>
      <c r="CL28" s="102"/>
      <c r="CM28" s="102"/>
      <c r="CN28" s="3"/>
      <c r="CO28" s="38"/>
      <c r="CP28" s="27">
        <f t="shared" si="7"/>
        <v>159</v>
      </c>
      <c r="CQ28" s="99">
        <v>52</v>
      </c>
      <c r="CR28" s="98">
        <v>72</v>
      </c>
      <c r="CS28" s="98"/>
      <c r="CT28" s="10"/>
      <c r="CU28" s="111">
        <v>15</v>
      </c>
      <c r="CV28" s="112">
        <v>20</v>
      </c>
      <c r="CW28" s="34">
        <f t="shared" si="8"/>
        <v>3813.7999999999997</v>
      </c>
    </row>
    <row r="29" spans="1:101" x14ac:dyDescent="0.25">
      <c r="A29" s="14">
        <v>24</v>
      </c>
      <c r="B29" s="31" t="s">
        <v>55</v>
      </c>
      <c r="C29" s="118">
        <v>11912.3</v>
      </c>
      <c r="D29" s="119">
        <v>3641.2</v>
      </c>
      <c r="E29" s="86">
        <f t="shared" si="2"/>
        <v>15553.5</v>
      </c>
      <c r="F29" s="38">
        <f t="shared" si="3"/>
        <v>4697.2</v>
      </c>
      <c r="G29" s="3">
        <v>291.2</v>
      </c>
      <c r="H29" s="38">
        <f t="shared" si="4"/>
        <v>87.9</v>
      </c>
      <c r="I29" s="86"/>
      <c r="J29" s="38"/>
      <c r="K29" s="3"/>
      <c r="L29" s="11">
        <v>3</v>
      </c>
      <c r="M29" s="38"/>
      <c r="N29" s="38"/>
      <c r="O29" s="49">
        <f t="shared" si="5"/>
        <v>3</v>
      </c>
      <c r="P29" s="20">
        <v>8.6</v>
      </c>
      <c r="Q29" s="3">
        <v>0</v>
      </c>
      <c r="R29" s="11">
        <v>0</v>
      </c>
      <c r="S29" s="11">
        <v>139.5</v>
      </c>
      <c r="T29" s="9">
        <v>276</v>
      </c>
      <c r="U29" s="49">
        <f t="shared" si="0"/>
        <v>424.1</v>
      </c>
      <c r="V29" s="32"/>
      <c r="W29" s="49"/>
      <c r="X29" s="11">
        <f t="shared" si="9"/>
        <v>110.9</v>
      </c>
      <c r="Y29" s="20">
        <v>21.3</v>
      </c>
      <c r="Z29" s="3">
        <v>30.6</v>
      </c>
      <c r="AA29" s="3"/>
      <c r="AB29" s="3">
        <v>8.5</v>
      </c>
      <c r="AC29" s="11"/>
      <c r="AD29" s="3"/>
      <c r="AE29" s="3">
        <v>4.5999999999999996</v>
      </c>
      <c r="AF29" s="3"/>
      <c r="AG29" s="11"/>
      <c r="AH29" s="3"/>
      <c r="AI29" s="3"/>
      <c r="AJ29" s="3"/>
      <c r="AK29" s="3"/>
      <c r="AL29" s="3"/>
      <c r="AM29" s="3"/>
      <c r="AN29" s="3"/>
      <c r="AO29" s="3">
        <v>10.5</v>
      </c>
      <c r="AP29" s="9"/>
      <c r="AQ29" s="9"/>
      <c r="AR29" s="9">
        <v>35.4</v>
      </c>
      <c r="AS29" s="38"/>
      <c r="AT29" s="27">
        <v>67.3</v>
      </c>
      <c r="AU29" s="40">
        <v>67.3</v>
      </c>
      <c r="AV29" s="38">
        <v>0</v>
      </c>
      <c r="AW29" s="35">
        <f t="shared" si="6"/>
        <v>259.8</v>
      </c>
      <c r="AX29" s="102"/>
      <c r="AY29" s="100">
        <v>17.600000000000001</v>
      </c>
      <c r="AZ29" s="102">
        <v>92.6</v>
      </c>
      <c r="BA29" s="11"/>
      <c r="BB29" s="11"/>
      <c r="BC29" s="11"/>
      <c r="BD29" s="11"/>
      <c r="BE29" s="11"/>
      <c r="BF29" s="11"/>
      <c r="BG29" s="98">
        <v>4.8</v>
      </c>
      <c r="BH29" s="98">
        <v>28.1</v>
      </c>
      <c r="BI29" s="102">
        <v>19.5</v>
      </c>
      <c r="BJ29" s="3"/>
      <c r="BK29" s="11"/>
      <c r="BL29" s="11"/>
      <c r="BM29" s="98">
        <v>8</v>
      </c>
      <c r="BN29" s="102"/>
      <c r="BO29" s="11">
        <v>5.5</v>
      </c>
      <c r="BP29" s="11"/>
      <c r="BQ29" s="102">
        <v>18.2</v>
      </c>
      <c r="BR29" s="102">
        <v>9.1999999999999993</v>
      </c>
      <c r="BS29" s="11">
        <v>55</v>
      </c>
      <c r="BT29" s="102">
        <v>0.3</v>
      </c>
      <c r="BU29" s="98">
        <v>0.6</v>
      </c>
      <c r="BV29" s="98">
        <v>0.4</v>
      </c>
      <c r="BW29" s="11"/>
      <c r="BX29" s="22"/>
      <c r="BY29" s="86"/>
      <c r="BZ29" s="32"/>
      <c r="CA29" s="117"/>
      <c r="CB29" s="32">
        <v>57.9</v>
      </c>
      <c r="CC29" s="28">
        <f t="shared" si="1"/>
        <v>416.1</v>
      </c>
      <c r="CD29" s="100"/>
      <c r="CE29" s="100"/>
      <c r="CF29" s="102">
        <v>298.5</v>
      </c>
      <c r="CG29" s="102"/>
      <c r="CH29" s="102">
        <v>90</v>
      </c>
      <c r="CI29" s="102">
        <v>27.6</v>
      </c>
      <c r="CJ29" s="102"/>
      <c r="CK29" s="102"/>
      <c r="CL29" s="102"/>
      <c r="CM29" s="102"/>
      <c r="CN29" s="3"/>
      <c r="CO29" s="38"/>
      <c r="CP29" s="27">
        <f t="shared" si="7"/>
        <v>1285.4999999999998</v>
      </c>
      <c r="CQ29" s="99">
        <v>374.4</v>
      </c>
      <c r="CR29" s="98">
        <v>871.8</v>
      </c>
      <c r="CS29" s="98">
        <v>4.3</v>
      </c>
      <c r="CT29" s="10"/>
      <c r="CU29" s="111">
        <v>15</v>
      </c>
      <c r="CV29" s="112">
        <v>20</v>
      </c>
      <c r="CW29" s="34">
        <f t="shared" si="8"/>
        <v>23254.400000000001</v>
      </c>
    </row>
    <row r="30" spans="1:101" x14ac:dyDescent="0.25">
      <c r="A30" s="14">
        <v>25</v>
      </c>
      <c r="B30" s="31" t="s">
        <v>56</v>
      </c>
      <c r="C30" s="118">
        <v>19360.5</v>
      </c>
      <c r="D30" s="119">
        <v>6135.6</v>
      </c>
      <c r="E30" s="86">
        <f t="shared" si="2"/>
        <v>25496.1</v>
      </c>
      <c r="F30" s="38">
        <f t="shared" si="3"/>
        <v>7699.8</v>
      </c>
      <c r="G30" s="3">
        <v>291.3</v>
      </c>
      <c r="H30" s="38">
        <f t="shared" si="4"/>
        <v>88</v>
      </c>
      <c r="I30" s="86"/>
      <c r="J30" s="38"/>
      <c r="K30" s="3">
        <v>8.1</v>
      </c>
      <c r="L30" s="11">
        <v>3</v>
      </c>
      <c r="M30" s="38"/>
      <c r="N30" s="38"/>
      <c r="O30" s="49">
        <f t="shared" si="5"/>
        <v>11.1</v>
      </c>
      <c r="P30" s="20">
        <v>34.200000000000003</v>
      </c>
      <c r="Q30" s="3">
        <v>0</v>
      </c>
      <c r="R30" s="11">
        <v>449.8</v>
      </c>
      <c r="S30" s="11">
        <v>118.9</v>
      </c>
      <c r="T30" s="9"/>
      <c r="U30" s="49">
        <f t="shared" si="0"/>
        <v>602.9</v>
      </c>
      <c r="V30" s="32"/>
      <c r="W30" s="49"/>
      <c r="X30" s="11">
        <f t="shared" si="9"/>
        <v>146.1</v>
      </c>
      <c r="Y30" s="20">
        <v>45.2</v>
      </c>
      <c r="Z30" s="3">
        <v>38.5</v>
      </c>
      <c r="AA30" s="3"/>
      <c r="AB30" s="3">
        <v>8.5</v>
      </c>
      <c r="AC30" s="11"/>
      <c r="AD30" s="3"/>
      <c r="AE30" s="3">
        <v>8</v>
      </c>
      <c r="AF30" s="3"/>
      <c r="AG30" s="11"/>
      <c r="AH30" s="3"/>
      <c r="AI30" s="3"/>
      <c r="AJ30" s="3"/>
      <c r="AK30" s="3"/>
      <c r="AL30" s="3"/>
      <c r="AM30" s="3"/>
      <c r="AN30" s="3"/>
      <c r="AO30" s="3">
        <v>10.5</v>
      </c>
      <c r="AP30" s="9"/>
      <c r="AQ30" s="9"/>
      <c r="AR30" s="9">
        <v>35.4</v>
      </c>
      <c r="AS30" s="38"/>
      <c r="AT30" s="27">
        <v>36.4</v>
      </c>
      <c r="AU30" s="40">
        <v>0</v>
      </c>
      <c r="AV30" s="38">
        <v>36.4</v>
      </c>
      <c r="AW30" s="35">
        <f t="shared" si="6"/>
        <v>243.5</v>
      </c>
      <c r="AX30" s="102"/>
      <c r="AY30" s="100">
        <v>17.600000000000001</v>
      </c>
      <c r="AZ30" s="102">
        <v>96.7</v>
      </c>
      <c r="BA30" s="11"/>
      <c r="BB30" s="11"/>
      <c r="BC30" s="11"/>
      <c r="BD30" s="11"/>
      <c r="BE30" s="11"/>
      <c r="BF30" s="11"/>
      <c r="BG30" s="98">
        <v>6</v>
      </c>
      <c r="BH30" s="98">
        <v>10.199999999999999</v>
      </c>
      <c r="BI30" s="102">
        <v>19.5</v>
      </c>
      <c r="BJ30" s="3"/>
      <c r="BK30" s="11"/>
      <c r="BL30" s="11"/>
      <c r="BM30" s="98">
        <v>8</v>
      </c>
      <c r="BN30" s="102"/>
      <c r="BO30" s="11">
        <v>5.5</v>
      </c>
      <c r="BP30" s="11"/>
      <c r="BQ30" s="102">
        <v>16</v>
      </c>
      <c r="BR30" s="102">
        <v>3.4</v>
      </c>
      <c r="BS30" s="11">
        <v>55</v>
      </c>
      <c r="BT30" s="102">
        <v>2.2999999999999998</v>
      </c>
      <c r="BU30" s="98">
        <v>2.1</v>
      </c>
      <c r="BV30" s="98">
        <v>1.2</v>
      </c>
      <c r="BW30" s="11"/>
      <c r="BX30" s="22"/>
      <c r="BY30" s="86"/>
      <c r="BZ30" s="32"/>
      <c r="CA30" s="117"/>
      <c r="CB30" s="32">
        <v>110</v>
      </c>
      <c r="CC30" s="28">
        <f t="shared" si="1"/>
        <v>488.1</v>
      </c>
      <c r="CD30" s="100"/>
      <c r="CE30" s="100"/>
      <c r="CF30" s="102">
        <v>305.3</v>
      </c>
      <c r="CG30" s="102"/>
      <c r="CH30" s="102">
        <v>90</v>
      </c>
      <c r="CI30" s="102">
        <v>92.8</v>
      </c>
      <c r="CJ30" s="102"/>
      <c r="CK30" s="102"/>
      <c r="CL30" s="102"/>
      <c r="CM30" s="102"/>
      <c r="CN30" s="3"/>
      <c r="CO30" s="38"/>
      <c r="CP30" s="27">
        <f t="shared" si="7"/>
        <v>553.20000000000005</v>
      </c>
      <c r="CQ30" s="99">
        <v>285</v>
      </c>
      <c r="CR30" s="98">
        <v>230</v>
      </c>
      <c r="CS30" s="98">
        <v>3.2</v>
      </c>
      <c r="CT30" s="10"/>
      <c r="CU30" s="111">
        <v>15</v>
      </c>
      <c r="CV30" s="112">
        <v>20</v>
      </c>
      <c r="CW30" s="34">
        <f t="shared" si="8"/>
        <v>35766.5</v>
      </c>
    </row>
    <row r="31" spans="1:101" x14ac:dyDescent="0.25">
      <c r="A31" s="14">
        <v>26</v>
      </c>
      <c r="B31" s="31" t="s">
        <v>57</v>
      </c>
      <c r="C31" s="118">
        <v>53809.5</v>
      </c>
      <c r="D31" s="119">
        <v>20206.7</v>
      </c>
      <c r="E31" s="86">
        <f t="shared" si="2"/>
        <v>74016.2</v>
      </c>
      <c r="F31" s="38">
        <f t="shared" si="3"/>
        <v>22352.9</v>
      </c>
      <c r="G31" s="3">
        <v>727.8</v>
      </c>
      <c r="H31" s="38">
        <f t="shared" si="4"/>
        <v>219.8</v>
      </c>
      <c r="I31" s="86"/>
      <c r="J31" s="38"/>
      <c r="K31" s="3">
        <v>12.2</v>
      </c>
      <c r="L31" s="11">
        <v>3</v>
      </c>
      <c r="M31" s="38"/>
      <c r="N31" s="38"/>
      <c r="O31" s="49">
        <f t="shared" si="5"/>
        <v>15.2</v>
      </c>
      <c r="P31" s="20">
        <v>209.7</v>
      </c>
      <c r="Q31" s="3">
        <v>82.6</v>
      </c>
      <c r="R31" s="11">
        <v>1025</v>
      </c>
      <c r="S31" s="11">
        <v>409.4</v>
      </c>
      <c r="T31" s="9"/>
      <c r="U31" s="49">
        <f t="shared" si="0"/>
        <v>1726.6999999999998</v>
      </c>
      <c r="V31" s="32"/>
      <c r="W31" s="49"/>
      <c r="X31" s="11">
        <f t="shared" si="9"/>
        <v>311.5</v>
      </c>
      <c r="Y31" s="20">
        <v>209</v>
      </c>
      <c r="Z31" s="3">
        <v>84</v>
      </c>
      <c r="AA31" s="3"/>
      <c r="AB31" s="3"/>
      <c r="AC31" s="11"/>
      <c r="AD31" s="3"/>
      <c r="AE31" s="3">
        <v>8</v>
      </c>
      <c r="AF31" s="3"/>
      <c r="AG31" s="11"/>
      <c r="AH31" s="3"/>
      <c r="AI31" s="3"/>
      <c r="AJ31" s="3"/>
      <c r="AK31" s="3"/>
      <c r="AL31" s="3"/>
      <c r="AM31" s="3"/>
      <c r="AN31" s="3"/>
      <c r="AO31" s="3">
        <v>10.5</v>
      </c>
      <c r="AP31" s="9"/>
      <c r="AQ31" s="9"/>
      <c r="AR31" s="9"/>
      <c r="AS31" s="38"/>
      <c r="AT31" s="27">
        <v>57.6</v>
      </c>
      <c r="AU31" s="40">
        <v>21.6</v>
      </c>
      <c r="AV31" s="38">
        <v>36</v>
      </c>
      <c r="AW31" s="35">
        <f t="shared" si="6"/>
        <v>487.80000000000007</v>
      </c>
      <c r="AX31" s="102"/>
      <c r="AY31" s="100">
        <v>17.600000000000001</v>
      </c>
      <c r="AZ31" s="102">
        <v>336.6</v>
      </c>
      <c r="BA31" s="11"/>
      <c r="BB31" s="11"/>
      <c r="BC31" s="11"/>
      <c r="BD31" s="11"/>
      <c r="BE31" s="11"/>
      <c r="BF31" s="11"/>
      <c r="BG31" s="98">
        <v>4.5</v>
      </c>
      <c r="BH31" s="98">
        <v>10.199999999999999</v>
      </c>
      <c r="BI31" s="102">
        <v>19.5</v>
      </c>
      <c r="BJ31" s="3"/>
      <c r="BK31" s="11"/>
      <c r="BL31" s="11"/>
      <c r="BM31" s="98">
        <v>8</v>
      </c>
      <c r="BN31" s="102"/>
      <c r="BO31" s="11">
        <v>5.5</v>
      </c>
      <c r="BP31" s="11"/>
      <c r="BQ31" s="102">
        <v>0</v>
      </c>
      <c r="BR31" s="102">
        <v>7.5</v>
      </c>
      <c r="BS31" s="11">
        <v>55</v>
      </c>
      <c r="BT31" s="102">
        <v>7.5</v>
      </c>
      <c r="BU31" s="98">
        <v>10.1</v>
      </c>
      <c r="BV31" s="98">
        <v>5.8</v>
      </c>
      <c r="BW31" s="11"/>
      <c r="BX31" s="22"/>
      <c r="BY31" s="86"/>
      <c r="BZ31" s="32"/>
      <c r="CA31" s="117">
        <v>203</v>
      </c>
      <c r="CB31" s="32">
        <v>518.1</v>
      </c>
      <c r="CC31" s="28">
        <f t="shared" si="1"/>
        <v>312.29999999999995</v>
      </c>
      <c r="CD31" s="100"/>
      <c r="CE31" s="100"/>
      <c r="CF31" s="102">
        <v>121.2</v>
      </c>
      <c r="CG31" s="102"/>
      <c r="CH31" s="102">
        <v>90</v>
      </c>
      <c r="CI31" s="102">
        <v>101.1</v>
      </c>
      <c r="CJ31" s="102"/>
      <c r="CK31" s="102"/>
      <c r="CL31" s="102"/>
      <c r="CM31" s="102"/>
      <c r="CN31" s="3"/>
      <c r="CO31" s="38"/>
      <c r="CP31" s="27">
        <f t="shared" si="7"/>
        <v>1057</v>
      </c>
      <c r="CQ31" s="99">
        <v>763</v>
      </c>
      <c r="CR31" s="98">
        <v>250</v>
      </c>
      <c r="CS31" s="98">
        <v>9</v>
      </c>
      <c r="CT31" s="10"/>
      <c r="CU31" s="111">
        <v>15</v>
      </c>
      <c r="CV31" s="112">
        <v>20</v>
      </c>
      <c r="CW31" s="34">
        <f t="shared" si="8"/>
        <v>102005.90000000002</v>
      </c>
    </row>
    <row r="32" spans="1:101" x14ac:dyDescent="0.25">
      <c r="A32" s="14">
        <v>27</v>
      </c>
      <c r="B32" s="31" t="s">
        <v>58</v>
      </c>
      <c r="C32" s="118">
        <v>28928</v>
      </c>
      <c r="D32" s="119">
        <v>10181.5</v>
      </c>
      <c r="E32" s="86">
        <f t="shared" si="2"/>
        <v>39109.5</v>
      </c>
      <c r="F32" s="38">
        <f t="shared" si="3"/>
        <v>11811.1</v>
      </c>
      <c r="G32" s="3">
        <v>582.20000000000005</v>
      </c>
      <c r="H32" s="38">
        <f t="shared" si="4"/>
        <v>175.8</v>
      </c>
      <c r="I32" s="86"/>
      <c r="J32" s="38"/>
      <c r="K32" s="3">
        <v>9.6</v>
      </c>
      <c r="L32" s="11">
        <v>3</v>
      </c>
      <c r="M32" s="38"/>
      <c r="N32" s="38"/>
      <c r="O32" s="49">
        <f t="shared" si="5"/>
        <v>12.6</v>
      </c>
      <c r="P32" s="20">
        <v>44.5</v>
      </c>
      <c r="Q32" s="3">
        <v>17.460560000000001</v>
      </c>
      <c r="R32" s="11">
        <v>608.20000000000005</v>
      </c>
      <c r="S32" s="11">
        <v>295.5</v>
      </c>
      <c r="T32" s="9"/>
      <c r="U32" s="49">
        <f t="shared" si="0"/>
        <v>965.66056000000003</v>
      </c>
      <c r="V32" s="32"/>
      <c r="W32" s="49"/>
      <c r="X32" s="11">
        <f t="shared" si="9"/>
        <v>214.4</v>
      </c>
      <c r="Y32" s="20">
        <v>102</v>
      </c>
      <c r="Z32" s="3">
        <v>50</v>
      </c>
      <c r="AA32" s="3"/>
      <c r="AB32" s="3">
        <v>8.5</v>
      </c>
      <c r="AC32" s="11"/>
      <c r="AD32" s="3"/>
      <c r="AE32" s="3">
        <v>8</v>
      </c>
      <c r="AF32" s="3"/>
      <c r="AG32" s="11"/>
      <c r="AH32" s="3"/>
      <c r="AI32" s="3"/>
      <c r="AJ32" s="3"/>
      <c r="AK32" s="3"/>
      <c r="AL32" s="3"/>
      <c r="AM32" s="3"/>
      <c r="AN32" s="3"/>
      <c r="AO32" s="3">
        <v>10.5</v>
      </c>
      <c r="AP32" s="9"/>
      <c r="AQ32" s="9"/>
      <c r="AR32" s="9">
        <v>35.4</v>
      </c>
      <c r="AS32" s="38"/>
      <c r="AT32" s="27">
        <v>69.099999999999994</v>
      </c>
      <c r="AU32" s="40">
        <v>23.1</v>
      </c>
      <c r="AV32" s="38">
        <v>46</v>
      </c>
      <c r="AW32" s="35">
        <f t="shared" si="6"/>
        <v>329.4</v>
      </c>
      <c r="AX32" s="102"/>
      <c r="AY32" s="100">
        <v>17.8</v>
      </c>
      <c r="AZ32" s="102">
        <v>113.8</v>
      </c>
      <c r="BA32" s="11"/>
      <c r="BB32" s="11"/>
      <c r="BC32" s="11"/>
      <c r="BD32" s="11"/>
      <c r="BE32" s="11"/>
      <c r="BF32" s="11"/>
      <c r="BG32" s="98">
        <v>4.8</v>
      </c>
      <c r="BH32" s="98">
        <v>28.1</v>
      </c>
      <c r="BI32" s="102">
        <v>19.5</v>
      </c>
      <c r="BJ32" s="3"/>
      <c r="BK32" s="11"/>
      <c r="BL32" s="11"/>
      <c r="BM32" s="98">
        <v>8</v>
      </c>
      <c r="BN32" s="102"/>
      <c r="BO32" s="11">
        <v>5.5</v>
      </c>
      <c r="BP32" s="11"/>
      <c r="BQ32" s="102">
        <v>18.600000000000001</v>
      </c>
      <c r="BR32" s="102">
        <v>9.1999999999999993</v>
      </c>
      <c r="BS32" s="11">
        <v>55</v>
      </c>
      <c r="BT32" s="102">
        <v>36.299999999999997</v>
      </c>
      <c r="BU32" s="98">
        <v>9.6</v>
      </c>
      <c r="BV32" s="98">
        <v>3.2</v>
      </c>
      <c r="BW32" s="11"/>
      <c r="BX32" s="22"/>
      <c r="BY32" s="86"/>
      <c r="BZ32" s="32"/>
      <c r="CA32" s="117"/>
      <c r="CB32" s="32">
        <v>213.2</v>
      </c>
      <c r="CC32" s="28">
        <f t="shared" si="1"/>
        <v>436</v>
      </c>
      <c r="CD32" s="100"/>
      <c r="CE32" s="100"/>
      <c r="CF32" s="102">
        <v>276.39999999999998</v>
      </c>
      <c r="CG32" s="102"/>
      <c r="CH32" s="102">
        <v>90</v>
      </c>
      <c r="CI32" s="102">
        <v>69.599999999999994</v>
      </c>
      <c r="CJ32" s="102"/>
      <c r="CK32" s="102"/>
      <c r="CL32" s="102"/>
      <c r="CM32" s="102"/>
      <c r="CN32" s="3"/>
      <c r="CO32" s="38"/>
      <c r="CP32" s="27">
        <f t="shared" si="7"/>
        <v>821.4</v>
      </c>
      <c r="CQ32" s="99">
        <v>468</v>
      </c>
      <c r="CR32" s="98">
        <v>311</v>
      </c>
      <c r="CS32" s="98">
        <v>7.4</v>
      </c>
      <c r="CT32" s="10"/>
      <c r="CU32" s="111">
        <v>15</v>
      </c>
      <c r="CV32" s="112">
        <v>20</v>
      </c>
      <c r="CW32" s="34">
        <f t="shared" si="8"/>
        <v>54740.360559999994</v>
      </c>
    </row>
    <row r="33" spans="1:101" x14ac:dyDescent="0.25">
      <c r="A33" s="14">
        <v>28</v>
      </c>
      <c r="B33" s="31" t="s">
        <v>59</v>
      </c>
      <c r="C33" s="118">
        <v>30064.799999999999</v>
      </c>
      <c r="D33" s="119">
        <v>10163.299999999999</v>
      </c>
      <c r="E33" s="86">
        <f t="shared" si="2"/>
        <v>40228.1</v>
      </c>
      <c r="F33" s="38">
        <f t="shared" si="3"/>
        <v>12148.9</v>
      </c>
      <c r="G33" s="3">
        <v>582.20000000000005</v>
      </c>
      <c r="H33" s="38">
        <f t="shared" si="4"/>
        <v>175.8</v>
      </c>
      <c r="I33" s="86"/>
      <c r="J33" s="38"/>
      <c r="K33" s="3">
        <v>10.4</v>
      </c>
      <c r="L33" s="11">
        <v>3</v>
      </c>
      <c r="M33" s="38"/>
      <c r="N33" s="38"/>
      <c r="O33" s="49">
        <f t="shared" si="5"/>
        <v>13.4</v>
      </c>
      <c r="P33" s="20">
        <v>51.4</v>
      </c>
      <c r="Q33" s="3">
        <v>20.2</v>
      </c>
      <c r="R33" s="11">
        <v>1337.8</v>
      </c>
      <c r="S33" s="11">
        <v>274.89999999999998</v>
      </c>
      <c r="T33" s="9"/>
      <c r="U33" s="49">
        <f t="shared" si="0"/>
        <v>1684.2999999999997</v>
      </c>
      <c r="V33" s="32"/>
      <c r="W33" s="49"/>
      <c r="X33" s="11">
        <f t="shared" si="9"/>
        <v>170.89999999999998</v>
      </c>
      <c r="Y33" s="20">
        <v>67.3</v>
      </c>
      <c r="Z33" s="3">
        <v>75.599999999999994</v>
      </c>
      <c r="AA33" s="3"/>
      <c r="AB33" s="3"/>
      <c r="AC33" s="11"/>
      <c r="AD33" s="3"/>
      <c r="AE33" s="3">
        <v>8</v>
      </c>
      <c r="AF33" s="3"/>
      <c r="AG33" s="11"/>
      <c r="AH33" s="3"/>
      <c r="AI33" s="3"/>
      <c r="AJ33" s="3"/>
      <c r="AK33" s="3"/>
      <c r="AL33" s="3"/>
      <c r="AM33" s="3"/>
      <c r="AN33" s="3"/>
      <c r="AO33" s="3">
        <v>20</v>
      </c>
      <c r="AP33" s="9"/>
      <c r="AQ33" s="9"/>
      <c r="AR33" s="9"/>
      <c r="AS33" s="38"/>
      <c r="AT33" s="27">
        <v>58</v>
      </c>
      <c r="AU33" s="40">
        <v>21.6</v>
      </c>
      <c r="AV33" s="38">
        <v>36.4</v>
      </c>
      <c r="AW33" s="35">
        <f t="shared" si="6"/>
        <v>348</v>
      </c>
      <c r="AX33" s="102">
        <v>15</v>
      </c>
      <c r="AY33" s="100">
        <v>17.600000000000001</v>
      </c>
      <c r="AZ33" s="102">
        <v>176.6</v>
      </c>
      <c r="BA33" s="11"/>
      <c r="BB33" s="11"/>
      <c r="BC33" s="11"/>
      <c r="BD33" s="11"/>
      <c r="BE33" s="11"/>
      <c r="BF33" s="11"/>
      <c r="BG33" s="98">
        <v>0</v>
      </c>
      <c r="BH33" s="98">
        <v>9.1999999999999993</v>
      </c>
      <c r="BI33" s="102">
        <v>19.5</v>
      </c>
      <c r="BJ33" s="3"/>
      <c r="BK33" s="11"/>
      <c r="BL33" s="11"/>
      <c r="BM33" s="98">
        <v>8</v>
      </c>
      <c r="BN33" s="102"/>
      <c r="BO33" s="11">
        <v>5.5</v>
      </c>
      <c r="BP33" s="11"/>
      <c r="BQ33" s="102"/>
      <c r="BR33" s="102">
        <v>0</v>
      </c>
      <c r="BS33" s="11">
        <v>55</v>
      </c>
      <c r="BT33" s="102">
        <v>31.8</v>
      </c>
      <c r="BU33" s="98">
        <v>5.8</v>
      </c>
      <c r="BV33" s="98">
        <v>4</v>
      </c>
      <c r="BW33" s="11"/>
      <c r="BX33" s="22"/>
      <c r="BY33" s="86"/>
      <c r="BZ33" s="32"/>
      <c r="CA33" s="117">
        <v>203</v>
      </c>
      <c r="CB33" s="32">
        <v>175</v>
      </c>
      <c r="CC33" s="28">
        <f t="shared" si="1"/>
        <v>79.099999999999994</v>
      </c>
      <c r="CD33" s="100"/>
      <c r="CE33" s="100"/>
      <c r="CF33" s="102">
        <v>0</v>
      </c>
      <c r="CG33" s="102"/>
      <c r="CH33" s="102"/>
      <c r="CI33" s="102">
        <v>79.099999999999994</v>
      </c>
      <c r="CJ33" s="102"/>
      <c r="CK33" s="102"/>
      <c r="CL33" s="102"/>
      <c r="CM33" s="102"/>
      <c r="CN33" s="3"/>
      <c r="CO33" s="38"/>
      <c r="CP33" s="27">
        <f t="shared" si="7"/>
        <v>1896.6000000000001</v>
      </c>
      <c r="CQ33" s="99">
        <v>746.2</v>
      </c>
      <c r="CR33" s="98">
        <v>1115.4000000000001</v>
      </c>
      <c r="CS33" s="98"/>
      <c r="CT33" s="10"/>
      <c r="CU33" s="111">
        <v>15</v>
      </c>
      <c r="CV33" s="112">
        <v>20</v>
      </c>
      <c r="CW33" s="34">
        <f t="shared" si="8"/>
        <v>57763.3</v>
      </c>
    </row>
    <row r="34" spans="1:101" x14ac:dyDescent="0.25">
      <c r="A34" s="14">
        <v>29</v>
      </c>
      <c r="B34" s="31" t="s">
        <v>60</v>
      </c>
      <c r="C34" s="118">
        <v>28263</v>
      </c>
      <c r="D34" s="119">
        <v>10144.799999999999</v>
      </c>
      <c r="E34" s="86">
        <f t="shared" si="2"/>
        <v>38407.800000000003</v>
      </c>
      <c r="F34" s="38">
        <f t="shared" si="3"/>
        <v>11599.2</v>
      </c>
      <c r="G34" s="3">
        <v>436.7</v>
      </c>
      <c r="H34" s="38">
        <f t="shared" si="4"/>
        <v>131.9</v>
      </c>
      <c r="I34" s="86"/>
      <c r="J34" s="38"/>
      <c r="K34" s="3">
        <v>9.3000000000000007</v>
      </c>
      <c r="L34" s="11">
        <v>3</v>
      </c>
      <c r="M34" s="38"/>
      <c r="N34" s="38"/>
      <c r="O34" s="49">
        <f t="shared" si="5"/>
        <v>12.3</v>
      </c>
      <c r="P34" s="20">
        <v>42.8</v>
      </c>
      <c r="Q34" s="3">
        <v>16.899999999999999</v>
      </c>
      <c r="R34" s="11">
        <v>885.1</v>
      </c>
      <c r="S34" s="11">
        <v>306.39999999999998</v>
      </c>
      <c r="T34" s="9"/>
      <c r="U34" s="49">
        <f t="shared" si="0"/>
        <v>1251.2</v>
      </c>
      <c r="V34" s="32"/>
      <c r="W34" s="49"/>
      <c r="X34" s="11">
        <f t="shared" si="9"/>
        <v>170.8</v>
      </c>
      <c r="Y34" s="20">
        <v>100.3</v>
      </c>
      <c r="Z34" s="3">
        <v>52</v>
      </c>
      <c r="AA34" s="3"/>
      <c r="AB34" s="3"/>
      <c r="AC34" s="11"/>
      <c r="AD34" s="3"/>
      <c r="AE34" s="3">
        <v>8</v>
      </c>
      <c r="AF34" s="3"/>
      <c r="AG34" s="11"/>
      <c r="AH34" s="3"/>
      <c r="AI34" s="3"/>
      <c r="AJ34" s="3"/>
      <c r="AK34" s="3"/>
      <c r="AL34" s="3"/>
      <c r="AM34" s="3"/>
      <c r="AN34" s="3"/>
      <c r="AO34" s="3">
        <v>10.5</v>
      </c>
      <c r="AP34" s="9"/>
      <c r="AQ34" s="9"/>
      <c r="AR34" s="9"/>
      <c r="AS34" s="38"/>
      <c r="AT34" s="27">
        <v>48.9</v>
      </c>
      <c r="AU34" s="40">
        <v>12.5</v>
      </c>
      <c r="AV34" s="38">
        <v>36.4</v>
      </c>
      <c r="AW34" s="35">
        <f t="shared" si="6"/>
        <v>327.10000000000002</v>
      </c>
      <c r="AX34" s="102"/>
      <c r="AY34" s="100">
        <v>17.8</v>
      </c>
      <c r="AZ34" s="102">
        <v>165.2</v>
      </c>
      <c r="BA34" s="11"/>
      <c r="BB34" s="11"/>
      <c r="BC34" s="11"/>
      <c r="BD34" s="11"/>
      <c r="BE34" s="11"/>
      <c r="BF34" s="11"/>
      <c r="BG34" s="98"/>
      <c r="BH34" s="98">
        <v>28.1</v>
      </c>
      <c r="BI34" s="102">
        <v>19.5</v>
      </c>
      <c r="BJ34" s="3"/>
      <c r="BK34" s="11"/>
      <c r="BL34" s="11"/>
      <c r="BM34" s="98">
        <v>8</v>
      </c>
      <c r="BN34" s="102"/>
      <c r="BO34" s="11">
        <v>5.5</v>
      </c>
      <c r="BP34" s="11"/>
      <c r="BQ34" s="102"/>
      <c r="BR34" s="102">
        <v>0</v>
      </c>
      <c r="BS34" s="11">
        <v>55</v>
      </c>
      <c r="BT34" s="102">
        <v>19.100000000000001</v>
      </c>
      <c r="BU34" s="98">
        <v>5.7</v>
      </c>
      <c r="BV34" s="98">
        <v>3.2</v>
      </c>
      <c r="BW34" s="11"/>
      <c r="BX34" s="22"/>
      <c r="BY34" s="86"/>
      <c r="BZ34" s="32"/>
      <c r="CA34" s="117">
        <v>203</v>
      </c>
      <c r="CB34" s="32">
        <v>235.8</v>
      </c>
      <c r="CC34" s="28">
        <f t="shared" si="1"/>
        <v>69.5</v>
      </c>
      <c r="CD34" s="100"/>
      <c r="CE34" s="100"/>
      <c r="CF34" s="102">
        <v>0</v>
      </c>
      <c r="CG34" s="102"/>
      <c r="CH34" s="102"/>
      <c r="CI34" s="102">
        <v>69.5</v>
      </c>
      <c r="CJ34" s="102"/>
      <c r="CK34" s="102"/>
      <c r="CL34" s="102"/>
      <c r="CM34" s="102"/>
      <c r="CN34" s="3"/>
      <c r="CO34" s="38"/>
      <c r="CP34" s="27">
        <f t="shared" si="7"/>
        <v>1052</v>
      </c>
      <c r="CQ34" s="99">
        <v>547</v>
      </c>
      <c r="CR34" s="98">
        <v>470</v>
      </c>
      <c r="CS34" s="98"/>
      <c r="CT34" s="10"/>
      <c r="CU34" s="111">
        <v>15</v>
      </c>
      <c r="CV34" s="112">
        <v>20</v>
      </c>
      <c r="CW34" s="34">
        <f t="shared" si="8"/>
        <v>53946.200000000004</v>
      </c>
    </row>
    <row r="35" spans="1:101" x14ac:dyDescent="0.25">
      <c r="A35" s="14">
        <v>30</v>
      </c>
      <c r="B35" s="31" t="s">
        <v>61</v>
      </c>
      <c r="C35" s="118">
        <v>44090.5</v>
      </c>
      <c r="D35" s="119">
        <v>15610.9</v>
      </c>
      <c r="E35" s="86">
        <f t="shared" si="2"/>
        <v>59701.4</v>
      </c>
      <c r="F35" s="38">
        <f t="shared" si="3"/>
        <v>18029.8</v>
      </c>
      <c r="G35" s="3">
        <v>582.20000000000005</v>
      </c>
      <c r="H35" s="38">
        <f t="shared" si="4"/>
        <v>175.8</v>
      </c>
      <c r="I35" s="86"/>
      <c r="J35" s="38"/>
      <c r="K35" s="3">
        <v>10.199999999999999</v>
      </c>
      <c r="L35" s="11">
        <v>3</v>
      </c>
      <c r="M35" s="38"/>
      <c r="N35" s="38"/>
      <c r="O35" s="49">
        <f t="shared" si="5"/>
        <v>13.2</v>
      </c>
      <c r="P35" s="20">
        <v>128.4</v>
      </c>
      <c r="Q35" s="3">
        <v>50.6</v>
      </c>
      <c r="R35" s="11">
        <v>1877.8</v>
      </c>
      <c r="S35" s="11">
        <v>362.59999999999997</v>
      </c>
      <c r="T35" s="9"/>
      <c r="U35" s="49">
        <f t="shared" si="0"/>
        <v>2419.4</v>
      </c>
      <c r="V35" s="32"/>
      <c r="W35" s="49"/>
      <c r="X35" s="11">
        <f t="shared" si="9"/>
        <v>265.8</v>
      </c>
      <c r="Y35" s="20">
        <v>150</v>
      </c>
      <c r="Z35" s="3">
        <v>99.9</v>
      </c>
      <c r="AA35" s="3"/>
      <c r="AB35" s="3"/>
      <c r="AC35" s="11"/>
      <c r="AD35" s="3"/>
      <c r="AE35" s="3">
        <v>5.4</v>
      </c>
      <c r="AF35" s="3"/>
      <c r="AG35" s="11"/>
      <c r="AH35" s="3"/>
      <c r="AI35" s="3"/>
      <c r="AJ35" s="3"/>
      <c r="AK35" s="3"/>
      <c r="AL35" s="3"/>
      <c r="AM35" s="3"/>
      <c r="AN35" s="3"/>
      <c r="AO35" s="3">
        <v>10.5</v>
      </c>
      <c r="AP35" s="9"/>
      <c r="AQ35" s="9"/>
      <c r="AR35" s="9"/>
      <c r="AS35" s="38"/>
      <c r="AT35" s="27">
        <v>33.6</v>
      </c>
      <c r="AU35" s="40">
        <v>13.6</v>
      </c>
      <c r="AV35" s="38">
        <v>20</v>
      </c>
      <c r="AW35" s="35">
        <f t="shared" si="6"/>
        <v>384.4</v>
      </c>
      <c r="AX35" s="102">
        <v>29.5</v>
      </c>
      <c r="AY35" s="100">
        <v>17.600000000000001</v>
      </c>
      <c r="AZ35" s="102">
        <v>189.3</v>
      </c>
      <c r="BA35" s="11"/>
      <c r="BB35" s="11"/>
      <c r="BC35" s="11"/>
      <c r="BD35" s="11"/>
      <c r="BE35" s="11"/>
      <c r="BF35" s="11"/>
      <c r="BG35" s="98">
        <v>0</v>
      </c>
      <c r="BH35" s="98">
        <v>28.1</v>
      </c>
      <c r="BI35" s="102">
        <v>19.5</v>
      </c>
      <c r="BJ35" s="3"/>
      <c r="BK35" s="11"/>
      <c r="BL35" s="11"/>
      <c r="BM35" s="98">
        <v>8</v>
      </c>
      <c r="BN35" s="102"/>
      <c r="BO35" s="11">
        <v>5.5</v>
      </c>
      <c r="BP35" s="11"/>
      <c r="BQ35" s="102">
        <v>0</v>
      </c>
      <c r="BR35" s="102">
        <v>0</v>
      </c>
      <c r="BS35" s="11">
        <v>55</v>
      </c>
      <c r="BT35" s="102">
        <v>20.399999999999999</v>
      </c>
      <c r="BU35" s="98">
        <v>7.3</v>
      </c>
      <c r="BV35" s="98">
        <v>4.2</v>
      </c>
      <c r="BW35" s="11"/>
      <c r="BX35" s="22"/>
      <c r="BY35" s="86"/>
      <c r="BZ35" s="32"/>
      <c r="CA35" s="117">
        <v>203</v>
      </c>
      <c r="CB35" s="32">
        <v>356.6</v>
      </c>
      <c r="CC35" s="28">
        <f t="shared" si="1"/>
        <v>322.7</v>
      </c>
      <c r="CD35" s="100"/>
      <c r="CE35" s="100">
        <v>125</v>
      </c>
      <c r="CF35" s="102">
        <v>0</v>
      </c>
      <c r="CG35" s="102"/>
      <c r="CH35" s="102"/>
      <c r="CI35" s="102">
        <v>197.7</v>
      </c>
      <c r="CJ35" s="102"/>
      <c r="CK35" s="102"/>
      <c r="CL35" s="102"/>
      <c r="CM35" s="102"/>
      <c r="CN35" s="3"/>
      <c r="CO35" s="38"/>
      <c r="CP35" s="27">
        <f t="shared" si="7"/>
        <v>1752.3</v>
      </c>
      <c r="CQ35" s="99">
        <v>669</v>
      </c>
      <c r="CR35" s="98">
        <v>1048.3</v>
      </c>
      <c r="CS35" s="98"/>
      <c r="CT35" s="10"/>
      <c r="CU35" s="111">
        <v>15</v>
      </c>
      <c r="CV35" s="112">
        <v>20</v>
      </c>
      <c r="CW35" s="34">
        <f t="shared" si="8"/>
        <v>84240.2</v>
      </c>
    </row>
    <row r="36" spans="1:101" x14ac:dyDescent="0.25">
      <c r="A36" s="14">
        <v>31</v>
      </c>
      <c r="B36" s="31" t="s">
        <v>62</v>
      </c>
      <c r="C36" s="118">
        <v>32966.400000000001</v>
      </c>
      <c r="D36" s="119">
        <v>11596.3</v>
      </c>
      <c r="E36" s="86">
        <f t="shared" si="2"/>
        <v>44562.7</v>
      </c>
      <c r="F36" s="38">
        <f t="shared" si="3"/>
        <v>13457.9</v>
      </c>
      <c r="G36" s="3">
        <v>582.20000000000005</v>
      </c>
      <c r="H36" s="38">
        <f t="shared" si="4"/>
        <v>175.8</v>
      </c>
      <c r="I36" s="86"/>
      <c r="J36" s="38"/>
      <c r="K36" s="3">
        <v>4.7</v>
      </c>
      <c r="L36" s="11">
        <v>3</v>
      </c>
      <c r="M36" s="38"/>
      <c r="N36" s="38"/>
      <c r="O36" s="49">
        <f t="shared" si="5"/>
        <v>7.7</v>
      </c>
      <c r="P36" s="20">
        <v>137</v>
      </c>
      <c r="Q36" s="3">
        <v>53.9</v>
      </c>
      <c r="R36" s="11">
        <v>819</v>
      </c>
      <c r="S36" s="11">
        <v>392.59999999999997</v>
      </c>
      <c r="T36" s="9"/>
      <c r="U36" s="49">
        <f t="shared" si="0"/>
        <v>1402.5</v>
      </c>
      <c r="V36" s="32"/>
      <c r="W36" s="49"/>
      <c r="X36" s="11">
        <f t="shared" si="9"/>
        <v>161.5</v>
      </c>
      <c r="Y36" s="20">
        <v>83</v>
      </c>
      <c r="Z36" s="3">
        <v>60</v>
      </c>
      <c r="AA36" s="3"/>
      <c r="AB36" s="3"/>
      <c r="AC36" s="11"/>
      <c r="AD36" s="3"/>
      <c r="AE36" s="3">
        <v>8</v>
      </c>
      <c r="AF36" s="3"/>
      <c r="AG36" s="11"/>
      <c r="AH36" s="3"/>
      <c r="AI36" s="3"/>
      <c r="AJ36" s="3"/>
      <c r="AK36" s="3"/>
      <c r="AL36" s="3"/>
      <c r="AM36" s="3"/>
      <c r="AN36" s="3"/>
      <c r="AO36" s="3">
        <v>10.5</v>
      </c>
      <c r="AP36" s="9"/>
      <c r="AQ36" s="9"/>
      <c r="AR36" s="9"/>
      <c r="AS36" s="38"/>
      <c r="AT36" s="27">
        <v>41</v>
      </c>
      <c r="AU36" s="40">
        <v>21</v>
      </c>
      <c r="AV36" s="38">
        <v>20</v>
      </c>
      <c r="AW36" s="35">
        <f t="shared" si="6"/>
        <v>251.1</v>
      </c>
      <c r="AX36" s="102">
        <v>8.1999999999999993</v>
      </c>
      <c r="AY36" s="100">
        <v>17.8</v>
      </c>
      <c r="AZ36" s="102">
        <v>103.5</v>
      </c>
      <c r="BA36" s="11"/>
      <c r="BB36" s="11"/>
      <c r="BC36" s="11"/>
      <c r="BD36" s="11"/>
      <c r="BE36" s="11"/>
      <c r="BF36" s="11"/>
      <c r="BG36" s="98"/>
      <c r="BH36" s="98"/>
      <c r="BI36" s="102">
        <v>19.5</v>
      </c>
      <c r="BJ36" s="3"/>
      <c r="BK36" s="11"/>
      <c r="BL36" s="11"/>
      <c r="BM36" s="98">
        <v>8</v>
      </c>
      <c r="BN36" s="102"/>
      <c r="BO36" s="11">
        <v>5.5</v>
      </c>
      <c r="BP36" s="11"/>
      <c r="BQ36" s="102"/>
      <c r="BR36" s="102">
        <v>0</v>
      </c>
      <c r="BS36" s="11">
        <v>55</v>
      </c>
      <c r="BT36" s="102">
        <v>26.3</v>
      </c>
      <c r="BU36" s="98">
        <v>4.7</v>
      </c>
      <c r="BV36" s="98">
        <v>2.6</v>
      </c>
      <c r="BW36" s="11"/>
      <c r="BX36" s="22"/>
      <c r="BY36" s="86"/>
      <c r="BZ36" s="32"/>
      <c r="CA36" s="117"/>
      <c r="CB36" s="32">
        <v>255.5</v>
      </c>
      <c r="CC36" s="28">
        <f t="shared" si="1"/>
        <v>138.1</v>
      </c>
      <c r="CD36" s="100"/>
      <c r="CE36" s="100"/>
      <c r="CF36" s="102">
        <v>0</v>
      </c>
      <c r="CG36" s="102"/>
      <c r="CH36" s="102"/>
      <c r="CI36" s="102">
        <v>138.1</v>
      </c>
      <c r="CJ36" s="102"/>
      <c r="CK36" s="102"/>
      <c r="CL36" s="102"/>
      <c r="CM36" s="102"/>
      <c r="CN36" s="3"/>
      <c r="CO36" s="38"/>
      <c r="CP36" s="27">
        <f t="shared" si="7"/>
        <v>949.3</v>
      </c>
      <c r="CQ36" s="99">
        <v>816</v>
      </c>
      <c r="CR36" s="98">
        <v>98.3</v>
      </c>
      <c r="CS36" s="98"/>
      <c r="CT36" s="10"/>
      <c r="CU36" s="111">
        <v>15</v>
      </c>
      <c r="CV36" s="112">
        <v>20</v>
      </c>
      <c r="CW36" s="34">
        <f t="shared" si="8"/>
        <v>61985.299999999996</v>
      </c>
    </row>
    <row r="37" spans="1:101" x14ac:dyDescent="0.25">
      <c r="A37" s="14">
        <v>32</v>
      </c>
      <c r="B37" s="31" t="s">
        <v>63</v>
      </c>
      <c r="C37" s="118">
        <v>17992.099999999999</v>
      </c>
      <c r="D37" s="119">
        <v>6322.7</v>
      </c>
      <c r="E37" s="86">
        <f t="shared" si="2"/>
        <v>24314.799999999999</v>
      </c>
      <c r="F37" s="38">
        <f t="shared" si="3"/>
        <v>7343.1</v>
      </c>
      <c r="G37" s="3">
        <v>436.7</v>
      </c>
      <c r="H37" s="38">
        <f t="shared" si="4"/>
        <v>131.9</v>
      </c>
      <c r="I37" s="86"/>
      <c r="J37" s="38"/>
      <c r="K37" s="3"/>
      <c r="L37" s="11">
        <v>3</v>
      </c>
      <c r="M37" s="38"/>
      <c r="N37" s="38"/>
      <c r="O37" s="49">
        <f t="shared" si="5"/>
        <v>3</v>
      </c>
      <c r="P37" s="20">
        <v>4.3</v>
      </c>
      <c r="Q37" s="3">
        <v>1.6788999999999998</v>
      </c>
      <c r="R37" s="11">
        <v>243</v>
      </c>
      <c r="S37" s="11">
        <v>80.2</v>
      </c>
      <c r="T37" s="9"/>
      <c r="U37" s="49">
        <f t="shared" si="0"/>
        <v>329.1789</v>
      </c>
      <c r="V37" s="32"/>
      <c r="W37" s="49"/>
      <c r="X37" s="11">
        <f t="shared" si="9"/>
        <v>97.9</v>
      </c>
      <c r="Y37" s="20">
        <v>51.1</v>
      </c>
      <c r="Z37" s="3">
        <v>28.3</v>
      </c>
      <c r="AA37" s="3"/>
      <c r="AB37" s="3"/>
      <c r="AC37" s="11"/>
      <c r="AD37" s="3"/>
      <c r="AE37" s="3">
        <v>8</v>
      </c>
      <c r="AF37" s="3"/>
      <c r="AG37" s="11"/>
      <c r="AH37" s="3"/>
      <c r="AI37" s="3"/>
      <c r="AJ37" s="3"/>
      <c r="AK37" s="3"/>
      <c r="AL37" s="3"/>
      <c r="AM37" s="3"/>
      <c r="AN37" s="3"/>
      <c r="AO37" s="3">
        <v>10.5</v>
      </c>
      <c r="AP37" s="9"/>
      <c r="AQ37" s="9"/>
      <c r="AR37" s="9"/>
      <c r="AS37" s="38"/>
      <c r="AT37" s="27">
        <v>51.5</v>
      </c>
      <c r="AU37" s="40">
        <v>15.1</v>
      </c>
      <c r="AV37" s="38">
        <v>36.4</v>
      </c>
      <c r="AW37" s="35">
        <f t="shared" si="6"/>
        <v>409.4</v>
      </c>
      <c r="AX37" s="102">
        <v>50</v>
      </c>
      <c r="AY37" s="100">
        <v>17.8</v>
      </c>
      <c r="AZ37" s="102">
        <v>204</v>
      </c>
      <c r="BA37" s="11"/>
      <c r="BB37" s="11"/>
      <c r="BC37" s="11"/>
      <c r="BD37" s="11"/>
      <c r="BE37" s="11"/>
      <c r="BF37" s="11"/>
      <c r="BG37" s="98">
        <v>0</v>
      </c>
      <c r="BH37" s="98">
        <v>28.1</v>
      </c>
      <c r="BI37" s="102">
        <v>19.5</v>
      </c>
      <c r="BJ37" s="3"/>
      <c r="BK37" s="11"/>
      <c r="BL37" s="11"/>
      <c r="BM37" s="98">
        <v>8</v>
      </c>
      <c r="BN37" s="102"/>
      <c r="BO37" s="11">
        <v>5.5</v>
      </c>
      <c r="BP37" s="11"/>
      <c r="BQ37" s="102">
        <v>0</v>
      </c>
      <c r="BR37" s="102">
        <v>0</v>
      </c>
      <c r="BS37" s="11">
        <v>55</v>
      </c>
      <c r="BT37" s="102">
        <v>16.7</v>
      </c>
      <c r="BU37" s="98">
        <v>3.1</v>
      </c>
      <c r="BV37" s="98">
        <v>1.7</v>
      </c>
      <c r="BW37" s="11"/>
      <c r="BX37" s="22"/>
      <c r="BY37" s="86"/>
      <c r="BZ37" s="32"/>
      <c r="CA37" s="117"/>
      <c r="CB37" s="32">
        <v>109.1</v>
      </c>
      <c r="CC37" s="28">
        <f t="shared" si="1"/>
        <v>70</v>
      </c>
      <c r="CD37" s="100"/>
      <c r="CE37" s="100"/>
      <c r="CF37" s="102">
        <v>0</v>
      </c>
      <c r="CG37" s="102"/>
      <c r="CH37" s="102"/>
      <c r="CI37" s="102">
        <v>70</v>
      </c>
      <c r="CJ37" s="102"/>
      <c r="CK37" s="102"/>
      <c r="CL37" s="102"/>
      <c r="CM37" s="102"/>
      <c r="CN37" s="3"/>
      <c r="CO37" s="38"/>
      <c r="CP37" s="27">
        <f t="shared" si="7"/>
        <v>284.7</v>
      </c>
      <c r="CQ37" s="99">
        <v>198.7</v>
      </c>
      <c r="CR37" s="98">
        <v>51</v>
      </c>
      <c r="CS37" s="98"/>
      <c r="CT37" s="10"/>
      <c r="CU37" s="111">
        <v>15</v>
      </c>
      <c r="CV37" s="112">
        <v>20</v>
      </c>
      <c r="CW37" s="34">
        <f t="shared" si="8"/>
        <v>33581.278899999998</v>
      </c>
    </row>
    <row r="38" spans="1:101" x14ac:dyDescent="0.25">
      <c r="A38" s="14">
        <v>33</v>
      </c>
      <c r="B38" s="31" t="s">
        <v>64</v>
      </c>
      <c r="C38" s="118">
        <v>27397</v>
      </c>
      <c r="D38" s="119">
        <v>9107.7999999999993</v>
      </c>
      <c r="E38" s="86">
        <f t="shared" si="2"/>
        <v>36504.800000000003</v>
      </c>
      <c r="F38" s="38">
        <f t="shared" si="3"/>
        <v>11024.4</v>
      </c>
      <c r="G38" s="3">
        <v>436.7</v>
      </c>
      <c r="H38" s="38">
        <f t="shared" si="4"/>
        <v>131.9</v>
      </c>
      <c r="I38" s="86"/>
      <c r="J38" s="38"/>
      <c r="K38" s="3">
        <v>9.3000000000000007</v>
      </c>
      <c r="L38" s="11">
        <v>3</v>
      </c>
      <c r="M38" s="38"/>
      <c r="N38" s="38"/>
      <c r="O38" s="49">
        <f t="shared" si="5"/>
        <v>12.3</v>
      </c>
      <c r="P38" s="20">
        <v>162.6</v>
      </c>
      <c r="Q38" s="3">
        <v>64</v>
      </c>
      <c r="R38" s="11">
        <v>784.8</v>
      </c>
      <c r="S38" s="11">
        <v>352.5</v>
      </c>
      <c r="T38" s="9"/>
      <c r="U38" s="49">
        <f t="shared" si="0"/>
        <v>1363.9</v>
      </c>
      <c r="V38" s="32"/>
      <c r="W38" s="49"/>
      <c r="X38" s="11">
        <f t="shared" si="9"/>
        <v>150.19999999999999</v>
      </c>
      <c r="Y38" s="20">
        <v>88.1</v>
      </c>
      <c r="Z38" s="3">
        <v>43.6</v>
      </c>
      <c r="AA38" s="3"/>
      <c r="AB38" s="3"/>
      <c r="AC38" s="11"/>
      <c r="AD38" s="3"/>
      <c r="AE38" s="3">
        <v>8</v>
      </c>
      <c r="AF38" s="3"/>
      <c r="AG38" s="11"/>
      <c r="AH38" s="3"/>
      <c r="AI38" s="3"/>
      <c r="AJ38" s="3"/>
      <c r="AK38" s="3"/>
      <c r="AL38" s="3"/>
      <c r="AM38" s="3"/>
      <c r="AN38" s="3"/>
      <c r="AO38" s="3">
        <v>10.5</v>
      </c>
      <c r="AP38" s="9"/>
      <c r="AQ38" s="9"/>
      <c r="AR38" s="9"/>
      <c r="AS38" s="38"/>
      <c r="AT38" s="27">
        <v>60.7</v>
      </c>
      <c r="AU38" s="40">
        <v>24.3</v>
      </c>
      <c r="AV38" s="38">
        <v>36.4</v>
      </c>
      <c r="AW38" s="35">
        <f t="shared" si="6"/>
        <v>238.7</v>
      </c>
      <c r="AX38" s="102">
        <v>8.1999999999999993</v>
      </c>
      <c r="AY38" s="100">
        <v>17.8</v>
      </c>
      <c r="AZ38" s="102">
        <v>72.5</v>
      </c>
      <c r="BA38" s="11"/>
      <c r="BB38" s="11"/>
      <c r="BC38" s="11"/>
      <c r="BD38" s="11"/>
      <c r="BE38" s="11"/>
      <c r="BF38" s="11"/>
      <c r="BG38" s="98">
        <v>0</v>
      </c>
      <c r="BH38" s="98">
        <v>28.1</v>
      </c>
      <c r="BI38" s="102">
        <v>19.5</v>
      </c>
      <c r="BJ38" s="3"/>
      <c r="BK38" s="11"/>
      <c r="BL38" s="11"/>
      <c r="BM38" s="98">
        <v>8</v>
      </c>
      <c r="BN38" s="102"/>
      <c r="BO38" s="11">
        <v>5.5</v>
      </c>
      <c r="BP38" s="11"/>
      <c r="BQ38" s="102">
        <v>0</v>
      </c>
      <c r="BR38" s="102">
        <v>0</v>
      </c>
      <c r="BS38" s="11">
        <v>55</v>
      </c>
      <c r="BT38" s="102">
        <v>11</v>
      </c>
      <c r="BU38" s="98">
        <v>9.6</v>
      </c>
      <c r="BV38" s="98">
        <v>3.5</v>
      </c>
      <c r="BW38" s="11"/>
      <c r="BX38" s="22"/>
      <c r="BY38" s="86"/>
      <c r="BZ38" s="32"/>
      <c r="CA38" s="117"/>
      <c r="CB38" s="32">
        <v>213.5</v>
      </c>
      <c r="CC38" s="28">
        <f t="shared" si="1"/>
        <v>0</v>
      </c>
      <c r="CD38" s="100"/>
      <c r="CE38" s="100"/>
      <c r="CF38" s="102">
        <v>0</v>
      </c>
      <c r="CG38" s="102"/>
      <c r="CH38" s="102"/>
      <c r="CI38" s="102"/>
      <c r="CJ38" s="102"/>
      <c r="CK38" s="102"/>
      <c r="CL38" s="102"/>
      <c r="CM38" s="102"/>
      <c r="CN38" s="3"/>
      <c r="CO38" s="38"/>
      <c r="CP38" s="27">
        <f t="shared" si="7"/>
        <v>585.29999999999995</v>
      </c>
      <c r="CQ38" s="99">
        <v>301</v>
      </c>
      <c r="CR38" s="98">
        <v>249.3</v>
      </c>
      <c r="CS38" s="98"/>
      <c r="CT38" s="10"/>
      <c r="CU38" s="111">
        <v>15</v>
      </c>
      <c r="CV38" s="112">
        <v>20</v>
      </c>
      <c r="CW38" s="34">
        <f t="shared" si="8"/>
        <v>50722.400000000001</v>
      </c>
    </row>
    <row r="39" spans="1:101" x14ac:dyDescent="0.25">
      <c r="A39" s="14">
        <v>34</v>
      </c>
      <c r="B39" s="31" t="s">
        <v>65</v>
      </c>
      <c r="C39" s="118">
        <v>43312.4</v>
      </c>
      <c r="D39" s="119">
        <v>15809.2</v>
      </c>
      <c r="E39" s="86">
        <f t="shared" si="2"/>
        <v>59121.600000000006</v>
      </c>
      <c r="F39" s="38">
        <f t="shared" si="3"/>
        <v>17854.7</v>
      </c>
      <c r="G39" s="3">
        <v>582.20000000000005</v>
      </c>
      <c r="H39" s="38">
        <f t="shared" si="4"/>
        <v>175.8</v>
      </c>
      <c r="I39" s="86"/>
      <c r="J39" s="38"/>
      <c r="K39" s="3"/>
      <c r="L39" s="11">
        <v>3</v>
      </c>
      <c r="M39" s="38"/>
      <c r="N39" s="38"/>
      <c r="O39" s="49">
        <f t="shared" si="5"/>
        <v>3</v>
      </c>
      <c r="P39" s="20">
        <v>115.5</v>
      </c>
      <c r="Q39" s="3">
        <v>45.5</v>
      </c>
      <c r="R39" s="11">
        <v>2261.6999999999998</v>
      </c>
      <c r="S39" s="11">
        <v>392.59999999999997</v>
      </c>
      <c r="T39" s="9"/>
      <c r="U39" s="49">
        <f t="shared" si="0"/>
        <v>2815.2999999999997</v>
      </c>
      <c r="V39" s="32"/>
      <c r="W39" s="49"/>
      <c r="X39" s="11">
        <f t="shared" si="9"/>
        <v>247</v>
      </c>
      <c r="Y39" s="20">
        <v>149.9</v>
      </c>
      <c r="Z39" s="3">
        <v>78.599999999999994</v>
      </c>
      <c r="AA39" s="3"/>
      <c r="AB39" s="3"/>
      <c r="AC39" s="11"/>
      <c r="AD39" s="3"/>
      <c r="AE39" s="3">
        <v>8</v>
      </c>
      <c r="AF39" s="3"/>
      <c r="AG39" s="11"/>
      <c r="AH39" s="3"/>
      <c r="AI39" s="3"/>
      <c r="AJ39" s="3"/>
      <c r="AK39" s="3"/>
      <c r="AL39" s="3"/>
      <c r="AM39" s="3"/>
      <c r="AN39" s="3"/>
      <c r="AO39" s="3">
        <v>10.5</v>
      </c>
      <c r="AP39" s="9"/>
      <c r="AQ39" s="9"/>
      <c r="AR39" s="9"/>
      <c r="AS39" s="38"/>
      <c r="AT39" s="27">
        <v>67</v>
      </c>
      <c r="AU39" s="40">
        <v>20.6</v>
      </c>
      <c r="AV39" s="38">
        <v>46.4</v>
      </c>
      <c r="AW39" s="35">
        <f t="shared" si="6"/>
        <v>318.29999999999995</v>
      </c>
      <c r="AX39" s="102"/>
      <c r="AY39" s="100">
        <v>17.600000000000001</v>
      </c>
      <c r="AZ39" s="102">
        <v>149.9</v>
      </c>
      <c r="BA39" s="11"/>
      <c r="BB39" s="11"/>
      <c r="BC39" s="11"/>
      <c r="BD39" s="11"/>
      <c r="BE39" s="11"/>
      <c r="BF39" s="11"/>
      <c r="BG39" s="98">
        <v>0</v>
      </c>
      <c r="BH39" s="98">
        <v>10.199999999999999</v>
      </c>
      <c r="BI39" s="102">
        <v>19.5</v>
      </c>
      <c r="BJ39" s="3"/>
      <c r="BK39" s="11"/>
      <c r="BL39" s="11"/>
      <c r="BM39" s="98">
        <v>8</v>
      </c>
      <c r="BN39" s="102"/>
      <c r="BO39" s="11">
        <v>5.5</v>
      </c>
      <c r="BP39" s="11"/>
      <c r="BQ39" s="102">
        <v>0</v>
      </c>
      <c r="BR39" s="102">
        <v>0</v>
      </c>
      <c r="BS39" s="11">
        <v>55</v>
      </c>
      <c r="BT39" s="102">
        <v>40.5</v>
      </c>
      <c r="BU39" s="98">
        <v>7.7</v>
      </c>
      <c r="BV39" s="98">
        <v>4.4000000000000004</v>
      </c>
      <c r="BW39" s="11"/>
      <c r="BX39" s="22"/>
      <c r="BY39" s="86"/>
      <c r="BZ39" s="32"/>
      <c r="CA39" s="117">
        <v>203</v>
      </c>
      <c r="CB39" s="32">
        <v>409.5</v>
      </c>
      <c r="CC39" s="28">
        <f t="shared" si="1"/>
        <v>233.8</v>
      </c>
      <c r="CD39" s="100"/>
      <c r="CE39" s="100">
        <v>125</v>
      </c>
      <c r="CF39" s="102">
        <v>0</v>
      </c>
      <c r="CG39" s="102"/>
      <c r="CH39" s="102"/>
      <c r="CI39" s="102">
        <v>108.8</v>
      </c>
      <c r="CJ39" s="102"/>
      <c r="CK39" s="102"/>
      <c r="CL39" s="102"/>
      <c r="CM39" s="102"/>
      <c r="CN39" s="3"/>
      <c r="CO39" s="38"/>
      <c r="CP39" s="27">
        <f t="shared" si="7"/>
        <v>1472</v>
      </c>
      <c r="CQ39" s="99">
        <v>564</v>
      </c>
      <c r="CR39" s="98">
        <v>873</v>
      </c>
      <c r="CS39" s="98"/>
      <c r="CT39" s="10"/>
      <c r="CU39" s="111">
        <v>15</v>
      </c>
      <c r="CV39" s="112">
        <v>20</v>
      </c>
      <c r="CW39" s="34">
        <f t="shared" si="8"/>
        <v>83503.200000000012</v>
      </c>
    </row>
    <row r="40" spans="1:101" x14ac:dyDescent="0.25">
      <c r="A40" s="14">
        <v>35</v>
      </c>
      <c r="B40" s="31" t="s">
        <v>66</v>
      </c>
      <c r="C40" s="118">
        <v>38428.699999999997</v>
      </c>
      <c r="D40" s="119">
        <v>12919.4</v>
      </c>
      <c r="E40" s="86">
        <f t="shared" si="2"/>
        <v>51348.1</v>
      </c>
      <c r="F40" s="38">
        <f t="shared" si="3"/>
        <v>15507.1</v>
      </c>
      <c r="G40" s="3">
        <v>582.20000000000005</v>
      </c>
      <c r="H40" s="38">
        <f t="shared" si="4"/>
        <v>175.8</v>
      </c>
      <c r="I40" s="86"/>
      <c r="J40" s="38"/>
      <c r="K40" s="3">
        <v>16</v>
      </c>
      <c r="L40" s="11">
        <v>3</v>
      </c>
      <c r="M40" s="38"/>
      <c r="N40" s="38"/>
      <c r="O40" s="49">
        <f t="shared" si="5"/>
        <v>19</v>
      </c>
      <c r="P40" s="20">
        <v>116.4</v>
      </c>
      <c r="Q40" s="3">
        <v>0</v>
      </c>
      <c r="R40" s="11">
        <v>820.4</v>
      </c>
      <c r="S40" s="11">
        <v>371.2</v>
      </c>
      <c r="T40" s="9"/>
      <c r="U40" s="49">
        <f t="shared" si="0"/>
        <v>1308</v>
      </c>
      <c r="V40" s="32"/>
      <c r="W40" s="49"/>
      <c r="X40" s="11">
        <f t="shared" si="9"/>
        <v>160.30000000000001</v>
      </c>
      <c r="Y40" s="20">
        <v>93.2</v>
      </c>
      <c r="Z40" s="3">
        <v>45.3</v>
      </c>
      <c r="AA40" s="3"/>
      <c r="AB40" s="3"/>
      <c r="AC40" s="11"/>
      <c r="AD40" s="3"/>
      <c r="AE40" s="3">
        <v>11.3</v>
      </c>
      <c r="AF40" s="3"/>
      <c r="AG40" s="11"/>
      <c r="AH40" s="3"/>
      <c r="AI40" s="3"/>
      <c r="AJ40" s="3"/>
      <c r="AK40" s="3"/>
      <c r="AL40" s="3"/>
      <c r="AM40" s="3"/>
      <c r="AN40" s="3"/>
      <c r="AO40" s="3">
        <v>10.5</v>
      </c>
      <c r="AP40" s="9"/>
      <c r="AQ40" s="9"/>
      <c r="AR40" s="9"/>
      <c r="AS40" s="38"/>
      <c r="AT40" s="27">
        <v>63</v>
      </c>
      <c r="AU40" s="40">
        <v>16.600000000000001</v>
      </c>
      <c r="AV40" s="38">
        <v>46.4</v>
      </c>
      <c r="AW40" s="35">
        <f t="shared" si="6"/>
        <v>302.59999999999997</v>
      </c>
      <c r="AX40" s="102"/>
      <c r="AY40" s="100">
        <v>17.600000000000001</v>
      </c>
      <c r="AZ40" s="102">
        <v>133.6</v>
      </c>
      <c r="BA40" s="11"/>
      <c r="BB40" s="11"/>
      <c r="BC40" s="11"/>
      <c r="BD40" s="11"/>
      <c r="BE40" s="11"/>
      <c r="BF40" s="11"/>
      <c r="BG40" s="98">
        <v>0</v>
      </c>
      <c r="BH40" s="98">
        <v>28.1</v>
      </c>
      <c r="BI40" s="102">
        <v>19.5</v>
      </c>
      <c r="BJ40" s="3"/>
      <c r="BK40" s="11"/>
      <c r="BL40" s="11"/>
      <c r="BM40" s="98">
        <v>8</v>
      </c>
      <c r="BN40" s="102"/>
      <c r="BO40" s="11">
        <v>5.5</v>
      </c>
      <c r="BP40" s="11"/>
      <c r="BQ40" s="102">
        <v>0</v>
      </c>
      <c r="BR40" s="102">
        <v>0</v>
      </c>
      <c r="BS40" s="11">
        <v>55</v>
      </c>
      <c r="BT40" s="102">
        <v>27.5</v>
      </c>
      <c r="BU40" s="98">
        <v>5.7</v>
      </c>
      <c r="BV40" s="98">
        <v>2.1</v>
      </c>
      <c r="BW40" s="11"/>
      <c r="BX40" s="22"/>
      <c r="BY40" s="86"/>
      <c r="BZ40" s="32"/>
      <c r="CA40" s="117"/>
      <c r="CB40" s="32">
        <v>231.1</v>
      </c>
      <c r="CC40" s="28">
        <f t="shared" si="1"/>
        <v>99.6</v>
      </c>
      <c r="CD40" s="100"/>
      <c r="CE40" s="100"/>
      <c r="CF40" s="102">
        <v>0</v>
      </c>
      <c r="CG40" s="102"/>
      <c r="CH40" s="102"/>
      <c r="CI40" s="102">
        <v>99.6</v>
      </c>
      <c r="CJ40" s="102"/>
      <c r="CK40" s="102"/>
      <c r="CL40" s="102"/>
      <c r="CM40" s="102"/>
      <c r="CN40" s="3"/>
      <c r="CO40" s="38"/>
      <c r="CP40" s="27">
        <f t="shared" si="7"/>
        <v>2791.5</v>
      </c>
      <c r="CQ40" s="99">
        <v>2671</v>
      </c>
      <c r="CR40" s="98">
        <v>85.5</v>
      </c>
      <c r="CS40" s="98"/>
      <c r="CT40" s="10"/>
      <c r="CU40" s="111">
        <v>15</v>
      </c>
      <c r="CV40" s="112">
        <v>20</v>
      </c>
      <c r="CW40" s="34">
        <f t="shared" si="8"/>
        <v>72588.300000000017</v>
      </c>
    </row>
    <row r="41" spans="1:101" x14ac:dyDescent="0.25">
      <c r="A41" s="14">
        <v>36</v>
      </c>
      <c r="B41" s="31" t="s">
        <v>67</v>
      </c>
      <c r="C41" s="118">
        <v>22204.3</v>
      </c>
      <c r="D41" s="119">
        <v>7491.7</v>
      </c>
      <c r="E41" s="86">
        <f t="shared" si="2"/>
        <v>29696</v>
      </c>
      <c r="F41" s="38">
        <f t="shared" si="3"/>
        <v>8968.2000000000007</v>
      </c>
      <c r="G41" s="3">
        <v>436.7</v>
      </c>
      <c r="H41" s="38">
        <f t="shared" si="4"/>
        <v>131.9</v>
      </c>
      <c r="I41" s="86"/>
      <c r="J41" s="38"/>
      <c r="K41" s="3">
        <v>4</v>
      </c>
      <c r="L41" s="11">
        <v>3</v>
      </c>
      <c r="M41" s="38"/>
      <c r="N41" s="38"/>
      <c r="O41" s="49">
        <f t="shared" si="5"/>
        <v>7</v>
      </c>
      <c r="P41" s="20">
        <v>72.7</v>
      </c>
      <c r="Q41" s="3">
        <v>28.7</v>
      </c>
      <c r="R41" s="11">
        <v>511.9</v>
      </c>
      <c r="S41" s="11">
        <v>239.4</v>
      </c>
      <c r="T41" s="9"/>
      <c r="U41" s="49">
        <f t="shared" si="0"/>
        <v>852.69999999999993</v>
      </c>
      <c r="V41" s="32"/>
      <c r="W41" s="49"/>
      <c r="X41" s="11">
        <f t="shared" si="9"/>
        <v>123.9</v>
      </c>
      <c r="Y41" s="20">
        <v>66.400000000000006</v>
      </c>
      <c r="Z41" s="3">
        <v>41</v>
      </c>
      <c r="AA41" s="3"/>
      <c r="AB41" s="3"/>
      <c r="AC41" s="11"/>
      <c r="AD41" s="3"/>
      <c r="AE41" s="3">
        <v>4</v>
      </c>
      <c r="AF41" s="3"/>
      <c r="AG41" s="11"/>
      <c r="AH41" s="3"/>
      <c r="AI41" s="3"/>
      <c r="AJ41" s="3"/>
      <c r="AK41" s="3"/>
      <c r="AL41" s="3"/>
      <c r="AM41" s="3"/>
      <c r="AN41" s="3"/>
      <c r="AO41" s="3">
        <v>12.5</v>
      </c>
      <c r="AP41" s="9"/>
      <c r="AQ41" s="9"/>
      <c r="AR41" s="9"/>
      <c r="AS41" s="38"/>
      <c r="AT41" s="27">
        <v>58.7</v>
      </c>
      <c r="AU41" s="40">
        <v>22.3</v>
      </c>
      <c r="AV41" s="38">
        <v>36.4</v>
      </c>
      <c r="AW41" s="35">
        <f t="shared" si="6"/>
        <v>301.2</v>
      </c>
      <c r="AX41" s="102"/>
      <c r="AY41" s="100">
        <v>17.600000000000001</v>
      </c>
      <c r="AZ41" s="102">
        <v>143.80000000000001</v>
      </c>
      <c r="BA41" s="11"/>
      <c r="BB41" s="11"/>
      <c r="BC41" s="11"/>
      <c r="BD41" s="11"/>
      <c r="BE41" s="11"/>
      <c r="BF41" s="11"/>
      <c r="BG41" s="98">
        <v>0</v>
      </c>
      <c r="BH41" s="98">
        <v>28.1</v>
      </c>
      <c r="BI41" s="102">
        <v>19.5</v>
      </c>
      <c r="BJ41" s="3"/>
      <c r="BK41" s="11"/>
      <c r="BL41" s="11"/>
      <c r="BM41" s="98">
        <v>8</v>
      </c>
      <c r="BN41" s="102"/>
      <c r="BO41" s="11">
        <v>5.5</v>
      </c>
      <c r="BP41" s="11"/>
      <c r="BQ41" s="102">
        <v>0</v>
      </c>
      <c r="BR41" s="102">
        <v>0</v>
      </c>
      <c r="BS41" s="11">
        <v>55</v>
      </c>
      <c r="BT41" s="102">
        <v>19.100000000000001</v>
      </c>
      <c r="BU41" s="98">
        <v>2.2000000000000002</v>
      </c>
      <c r="BV41" s="98">
        <v>2.4</v>
      </c>
      <c r="BW41" s="11"/>
      <c r="BX41" s="22"/>
      <c r="BY41" s="86"/>
      <c r="BZ41" s="32"/>
      <c r="CA41" s="117"/>
      <c r="CB41" s="32">
        <v>142.1</v>
      </c>
      <c r="CC41" s="28">
        <f t="shared" si="1"/>
        <v>57.2</v>
      </c>
      <c r="CD41" s="100"/>
      <c r="CE41" s="100"/>
      <c r="CF41" s="102">
        <v>0</v>
      </c>
      <c r="CG41" s="102"/>
      <c r="CH41" s="102"/>
      <c r="CI41" s="102">
        <v>57.2</v>
      </c>
      <c r="CJ41" s="102"/>
      <c r="CK41" s="102"/>
      <c r="CL41" s="102"/>
      <c r="CM41" s="102"/>
      <c r="CN41" s="3"/>
      <c r="CO41" s="38"/>
      <c r="CP41" s="27">
        <f t="shared" si="7"/>
        <v>809.8</v>
      </c>
      <c r="CQ41" s="99">
        <v>523</v>
      </c>
      <c r="CR41" s="98">
        <v>251.8</v>
      </c>
      <c r="CS41" s="98"/>
      <c r="CT41" s="10"/>
      <c r="CU41" s="111">
        <v>15</v>
      </c>
      <c r="CV41" s="112">
        <v>20</v>
      </c>
      <c r="CW41" s="34">
        <f t="shared" si="8"/>
        <v>41585.399999999987</v>
      </c>
    </row>
    <row r="42" spans="1:101" x14ac:dyDescent="0.25">
      <c r="A42" s="14">
        <v>37</v>
      </c>
      <c r="B42" s="31" t="s">
        <v>68</v>
      </c>
      <c r="C42" s="118">
        <v>38550.9</v>
      </c>
      <c r="D42" s="119">
        <v>13499.8</v>
      </c>
      <c r="E42" s="86">
        <f t="shared" si="2"/>
        <v>52050.7</v>
      </c>
      <c r="F42" s="38">
        <f t="shared" si="3"/>
        <v>15719.3</v>
      </c>
      <c r="G42" s="3">
        <v>582.20000000000005</v>
      </c>
      <c r="H42" s="38">
        <f t="shared" si="4"/>
        <v>175.8</v>
      </c>
      <c r="I42" s="86"/>
      <c r="J42" s="38"/>
      <c r="K42" s="3">
        <v>9.3000000000000007</v>
      </c>
      <c r="L42" s="11">
        <v>3</v>
      </c>
      <c r="M42" s="38"/>
      <c r="N42" s="38"/>
      <c r="O42" s="49">
        <f t="shared" si="5"/>
        <v>12.3</v>
      </c>
      <c r="P42" s="20">
        <v>107</v>
      </c>
      <c r="Q42" s="3">
        <v>42.1</v>
      </c>
      <c r="R42" s="11">
        <v>1459.5</v>
      </c>
      <c r="S42" s="11">
        <v>448.4</v>
      </c>
      <c r="T42" s="9"/>
      <c r="U42" s="49">
        <f t="shared" si="0"/>
        <v>2057</v>
      </c>
      <c r="V42" s="32"/>
      <c r="W42" s="49"/>
      <c r="X42" s="11">
        <f t="shared" si="9"/>
        <v>250.5</v>
      </c>
      <c r="Y42" s="20">
        <v>107.1</v>
      </c>
      <c r="Z42" s="3">
        <v>77.400000000000006</v>
      </c>
      <c r="AA42" s="3"/>
      <c r="AB42" s="3"/>
      <c r="AC42" s="11"/>
      <c r="AD42" s="3"/>
      <c r="AE42" s="3">
        <v>8</v>
      </c>
      <c r="AF42" s="3"/>
      <c r="AG42" s="11"/>
      <c r="AH42" s="3"/>
      <c r="AI42" s="3"/>
      <c r="AJ42" s="3">
        <v>30</v>
      </c>
      <c r="AK42" s="3"/>
      <c r="AL42" s="3"/>
      <c r="AM42" s="3"/>
      <c r="AN42" s="3"/>
      <c r="AO42" s="3">
        <v>28</v>
      </c>
      <c r="AP42" s="9"/>
      <c r="AQ42" s="9"/>
      <c r="AR42" s="9"/>
      <c r="AS42" s="38"/>
      <c r="AT42" s="27">
        <v>64.2</v>
      </c>
      <c r="AU42" s="40">
        <v>17.8</v>
      </c>
      <c r="AV42" s="38">
        <v>46.4</v>
      </c>
      <c r="AW42" s="35">
        <f t="shared" si="6"/>
        <v>320.5</v>
      </c>
      <c r="AX42" s="102">
        <v>8.1999999999999993</v>
      </c>
      <c r="AY42" s="100">
        <v>17.8</v>
      </c>
      <c r="AZ42" s="102">
        <v>170</v>
      </c>
      <c r="BA42" s="11"/>
      <c r="BB42" s="11"/>
      <c r="BC42" s="11"/>
      <c r="BD42" s="11"/>
      <c r="BE42" s="11"/>
      <c r="BF42" s="11"/>
      <c r="BG42" s="98"/>
      <c r="BH42" s="98">
        <v>14.9</v>
      </c>
      <c r="BI42" s="102">
        <v>19.5</v>
      </c>
      <c r="BJ42" s="3"/>
      <c r="BK42" s="11"/>
      <c r="BL42" s="11"/>
      <c r="BM42" s="98">
        <v>8</v>
      </c>
      <c r="BN42" s="102"/>
      <c r="BO42" s="11">
        <v>5.5</v>
      </c>
      <c r="BP42" s="11"/>
      <c r="BQ42" s="102"/>
      <c r="BR42" s="102">
        <v>0</v>
      </c>
      <c r="BS42" s="11">
        <v>55</v>
      </c>
      <c r="BT42" s="102">
        <v>6.7</v>
      </c>
      <c r="BU42" s="98">
        <v>9.6999999999999993</v>
      </c>
      <c r="BV42" s="98">
        <v>5.2</v>
      </c>
      <c r="BW42" s="11"/>
      <c r="BX42" s="22"/>
      <c r="BY42" s="86"/>
      <c r="BZ42" s="32"/>
      <c r="CA42" s="117">
        <v>203</v>
      </c>
      <c r="CB42" s="32">
        <v>264.89999999999998</v>
      </c>
      <c r="CC42" s="28">
        <f t="shared" si="1"/>
        <v>74</v>
      </c>
      <c r="CD42" s="100"/>
      <c r="CE42" s="100"/>
      <c r="CF42" s="102">
        <v>0</v>
      </c>
      <c r="CG42" s="102"/>
      <c r="CH42" s="102"/>
      <c r="CI42" s="102">
        <v>74</v>
      </c>
      <c r="CJ42" s="102"/>
      <c r="CK42" s="102"/>
      <c r="CL42" s="102"/>
      <c r="CM42" s="102"/>
      <c r="CN42" s="3"/>
      <c r="CO42" s="38"/>
      <c r="CP42" s="27">
        <f t="shared" si="7"/>
        <v>4567</v>
      </c>
      <c r="CQ42" s="99">
        <v>582</v>
      </c>
      <c r="CR42" s="98">
        <v>3950</v>
      </c>
      <c r="CS42" s="98"/>
      <c r="CT42" s="10"/>
      <c r="CU42" s="111">
        <v>15</v>
      </c>
      <c r="CV42" s="112">
        <v>20</v>
      </c>
      <c r="CW42" s="34">
        <f t="shared" si="8"/>
        <v>76341.399999999994</v>
      </c>
    </row>
    <row r="43" spans="1:101" x14ac:dyDescent="0.25">
      <c r="A43" s="14">
        <v>38</v>
      </c>
      <c r="B43" s="31" t="s">
        <v>69</v>
      </c>
      <c r="C43" s="118">
        <v>46789.599999999999</v>
      </c>
      <c r="D43" s="119">
        <v>16833.7</v>
      </c>
      <c r="E43" s="86">
        <f t="shared" si="2"/>
        <v>63623.3</v>
      </c>
      <c r="F43" s="38">
        <f t="shared" si="3"/>
        <v>19214.2</v>
      </c>
      <c r="G43" s="3">
        <v>727.8</v>
      </c>
      <c r="H43" s="38">
        <f t="shared" si="4"/>
        <v>219.8</v>
      </c>
      <c r="I43" s="86"/>
      <c r="J43" s="38"/>
      <c r="K43" s="3">
        <v>10.199999999999999</v>
      </c>
      <c r="L43" s="11">
        <v>3</v>
      </c>
      <c r="M43" s="38"/>
      <c r="N43" s="38"/>
      <c r="O43" s="49">
        <f t="shared" si="5"/>
        <v>13.2</v>
      </c>
      <c r="P43" s="20">
        <v>81.3</v>
      </c>
      <c r="Q43" s="3">
        <v>32</v>
      </c>
      <c r="R43" s="11">
        <v>1872.3</v>
      </c>
      <c r="S43" s="11">
        <v>391.9</v>
      </c>
      <c r="T43" s="9"/>
      <c r="U43" s="49">
        <f t="shared" si="0"/>
        <v>2377.5</v>
      </c>
      <c r="V43" s="32"/>
      <c r="W43" s="49"/>
      <c r="X43" s="11">
        <f t="shared" si="9"/>
        <v>225.7</v>
      </c>
      <c r="Y43" s="20">
        <v>145.19999999999999</v>
      </c>
      <c r="Z43" s="3">
        <v>64</v>
      </c>
      <c r="AA43" s="3"/>
      <c r="AB43" s="3"/>
      <c r="AC43" s="11"/>
      <c r="AD43" s="3"/>
      <c r="AE43" s="3">
        <v>6</v>
      </c>
      <c r="AF43" s="3"/>
      <c r="AG43" s="11"/>
      <c r="AH43" s="3"/>
      <c r="AI43" s="3"/>
      <c r="AJ43" s="3"/>
      <c r="AK43" s="3"/>
      <c r="AL43" s="3"/>
      <c r="AM43" s="3"/>
      <c r="AN43" s="3"/>
      <c r="AO43" s="3">
        <v>10.5</v>
      </c>
      <c r="AP43" s="9"/>
      <c r="AQ43" s="9"/>
      <c r="AR43" s="9"/>
      <c r="AS43" s="38"/>
      <c r="AT43" s="27">
        <v>37.299999999999997</v>
      </c>
      <c r="AU43" s="40">
        <v>5.9</v>
      </c>
      <c r="AV43" s="38">
        <v>31.4</v>
      </c>
      <c r="AW43" s="35">
        <f t="shared" si="6"/>
        <v>382.40000000000003</v>
      </c>
      <c r="AX43" s="102">
        <v>0</v>
      </c>
      <c r="AY43" s="100">
        <v>17.600000000000001</v>
      </c>
      <c r="AZ43" s="102">
        <v>226.8</v>
      </c>
      <c r="BA43" s="11"/>
      <c r="BB43" s="11"/>
      <c r="BC43" s="11"/>
      <c r="BD43" s="11"/>
      <c r="BE43" s="11"/>
      <c r="BF43" s="11"/>
      <c r="BG43" s="98">
        <v>0</v>
      </c>
      <c r="BH43" s="98">
        <v>0</v>
      </c>
      <c r="BI43" s="102">
        <v>19.5</v>
      </c>
      <c r="BJ43" s="3"/>
      <c r="BK43" s="11"/>
      <c r="BL43" s="11"/>
      <c r="BM43" s="98">
        <v>8</v>
      </c>
      <c r="BN43" s="102"/>
      <c r="BO43" s="11">
        <v>5.5</v>
      </c>
      <c r="BP43" s="11"/>
      <c r="BQ43" s="102">
        <v>0</v>
      </c>
      <c r="BR43" s="102">
        <v>0</v>
      </c>
      <c r="BS43" s="11">
        <v>55</v>
      </c>
      <c r="BT43" s="102">
        <v>31.3</v>
      </c>
      <c r="BU43" s="98">
        <v>12.1</v>
      </c>
      <c r="BV43" s="98">
        <v>6.6</v>
      </c>
      <c r="BW43" s="11"/>
      <c r="BX43" s="22"/>
      <c r="BY43" s="86"/>
      <c r="BZ43" s="32"/>
      <c r="CA43" s="117">
        <v>203</v>
      </c>
      <c r="CB43" s="32">
        <v>343.3</v>
      </c>
      <c r="CC43" s="28">
        <f t="shared" si="1"/>
        <v>106</v>
      </c>
      <c r="CD43" s="100"/>
      <c r="CE43" s="100"/>
      <c r="CF43" s="102">
        <v>0</v>
      </c>
      <c r="CG43" s="102"/>
      <c r="CH43" s="102"/>
      <c r="CI43" s="102">
        <v>106</v>
      </c>
      <c r="CJ43" s="102"/>
      <c r="CK43" s="102"/>
      <c r="CL43" s="102"/>
      <c r="CM43" s="102"/>
      <c r="CN43" s="3"/>
      <c r="CO43" s="38"/>
      <c r="CP43" s="27">
        <f t="shared" si="7"/>
        <v>1078</v>
      </c>
      <c r="CQ43" s="99">
        <v>718</v>
      </c>
      <c r="CR43" s="98">
        <v>325</v>
      </c>
      <c r="CS43" s="98"/>
      <c r="CT43" s="10"/>
      <c r="CU43" s="111">
        <v>15</v>
      </c>
      <c r="CV43" s="112">
        <v>20</v>
      </c>
      <c r="CW43" s="34">
        <f t="shared" si="8"/>
        <v>88551.5</v>
      </c>
    </row>
    <row r="44" spans="1:101" x14ac:dyDescent="0.25">
      <c r="A44" s="14">
        <v>39</v>
      </c>
      <c r="B44" s="31" t="s">
        <v>70</v>
      </c>
      <c r="C44" s="118">
        <v>56246.400000000001</v>
      </c>
      <c r="D44" s="119">
        <v>19772.599999999999</v>
      </c>
      <c r="E44" s="86">
        <f t="shared" si="2"/>
        <v>76019</v>
      </c>
      <c r="F44" s="38">
        <f t="shared" si="3"/>
        <v>22957.7</v>
      </c>
      <c r="G44" s="3">
        <v>727.8</v>
      </c>
      <c r="H44" s="38">
        <f t="shared" si="4"/>
        <v>219.8</v>
      </c>
      <c r="I44" s="86"/>
      <c r="J44" s="38"/>
      <c r="K44" s="3">
        <v>9.6999999999999993</v>
      </c>
      <c r="L44" s="11">
        <v>3</v>
      </c>
      <c r="M44" s="38"/>
      <c r="N44" s="38"/>
      <c r="O44" s="49">
        <f t="shared" si="5"/>
        <v>12.7</v>
      </c>
      <c r="P44" s="20">
        <v>222.5</v>
      </c>
      <c r="Q44" s="3">
        <v>87.6</v>
      </c>
      <c r="R44" s="11">
        <v>1719.5</v>
      </c>
      <c r="S44" s="11">
        <v>448.4</v>
      </c>
      <c r="T44" s="9"/>
      <c r="U44" s="49">
        <f t="shared" si="0"/>
        <v>2478</v>
      </c>
      <c r="V44" s="32"/>
      <c r="W44" s="49"/>
      <c r="X44" s="11">
        <f t="shared" si="9"/>
        <v>279.89999999999998</v>
      </c>
      <c r="Y44" s="20">
        <v>162.30000000000001</v>
      </c>
      <c r="Z44" s="3">
        <v>99.1</v>
      </c>
      <c r="AA44" s="3"/>
      <c r="AB44" s="3"/>
      <c r="AC44" s="11"/>
      <c r="AD44" s="3"/>
      <c r="AE44" s="3">
        <v>8</v>
      </c>
      <c r="AF44" s="3"/>
      <c r="AG44" s="11"/>
      <c r="AH44" s="3"/>
      <c r="AI44" s="3"/>
      <c r="AJ44" s="3"/>
      <c r="AK44" s="3"/>
      <c r="AL44" s="3"/>
      <c r="AM44" s="3"/>
      <c r="AN44" s="3"/>
      <c r="AO44" s="3">
        <v>10.5</v>
      </c>
      <c r="AP44" s="9"/>
      <c r="AQ44" s="9"/>
      <c r="AR44" s="9"/>
      <c r="AS44" s="38"/>
      <c r="AT44" s="27">
        <v>60.4</v>
      </c>
      <c r="AU44" s="40">
        <v>24</v>
      </c>
      <c r="AV44" s="38">
        <v>36.4</v>
      </c>
      <c r="AW44" s="35">
        <f t="shared" si="6"/>
        <v>378.99999999999994</v>
      </c>
      <c r="AX44" s="102">
        <v>8.1999999999999993</v>
      </c>
      <c r="AY44" s="100">
        <v>17.600000000000001</v>
      </c>
      <c r="AZ44" s="102">
        <v>187.2</v>
      </c>
      <c r="BA44" s="11"/>
      <c r="BB44" s="11"/>
      <c r="BC44" s="11"/>
      <c r="BD44" s="11"/>
      <c r="BE44" s="11"/>
      <c r="BF44" s="11"/>
      <c r="BG44" s="98">
        <v>0</v>
      </c>
      <c r="BH44" s="98">
        <v>10.199999999999999</v>
      </c>
      <c r="BI44" s="102">
        <v>19.5</v>
      </c>
      <c r="BJ44" s="3"/>
      <c r="BK44" s="11"/>
      <c r="BL44" s="11"/>
      <c r="BM44" s="98">
        <v>8</v>
      </c>
      <c r="BN44" s="102"/>
      <c r="BO44" s="11">
        <v>5.5</v>
      </c>
      <c r="BP44" s="11"/>
      <c r="BQ44" s="102">
        <v>0</v>
      </c>
      <c r="BR44" s="102">
        <v>0</v>
      </c>
      <c r="BS44" s="11">
        <v>55</v>
      </c>
      <c r="BT44" s="102">
        <v>39</v>
      </c>
      <c r="BU44" s="98">
        <v>19.399999999999999</v>
      </c>
      <c r="BV44" s="98">
        <v>9.4</v>
      </c>
      <c r="BW44" s="11"/>
      <c r="BX44" s="22"/>
      <c r="BY44" s="86"/>
      <c r="BZ44" s="32"/>
      <c r="CA44" s="117">
        <v>203</v>
      </c>
      <c r="CB44" s="32">
        <v>466.3</v>
      </c>
      <c r="CC44" s="28">
        <f t="shared" si="1"/>
        <v>496.2</v>
      </c>
      <c r="CD44" s="100"/>
      <c r="CE44" s="100">
        <v>125</v>
      </c>
      <c r="CF44" s="102">
        <v>0</v>
      </c>
      <c r="CG44" s="102"/>
      <c r="CH44" s="102"/>
      <c r="CI44" s="102">
        <v>371.2</v>
      </c>
      <c r="CJ44" s="102"/>
      <c r="CK44" s="102"/>
      <c r="CL44" s="102"/>
      <c r="CM44" s="102"/>
      <c r="CN44" s="3"/>
      <c r="CO44" s="38"/>
      <c r="CP44" s="27">
        <f t="shared" si="7"/>
        <v>1677</v>
      </c>
      <c r="CQ44" s="99">
        <v>1277</v>
      </c>
      <c r="CR44" s="98">
        <v>365</v>
      </c>
      <c r="CS44" s="98"/>
      <c r="CT44" s="10"/>
      <c r="CU44" s="111">
        <v>15</v>
      </c>
      <c r="CV44" s="112">
        <v>20</v>
      </c>
      <c r="CW44" s="34">
        <f t="shared" si="8"/>
        <v>105976.79999999999</v>
      </c>
    </row>
    <row r="45" spans="1:101" x14ac:dyDescent="0.25">
      <c r="A45" s="14">
        <v>40</v>
      </c>
      <c r="B45" s="31" t="s">
        <v>71</v>
      </c>
      <c r="C45" s="118">
        <v>28340.2</v>
      </c>
      <c r="D45" s="119">
        <v>9757</v>
      </c>
      <c r="E45" s="86">
        <f t="shared" si="2"/>
        <v>38097.199999999997</v>
      </c>
      <c r="F45" s="38">
        <f t="shared" si="3"/>
        <v>11505.4</v>
      </c>
      <c r="G45" s="3">
        <v>582.20000000000005</v>
      </c>
      <c r="H45" s="38">
        <f t="shared" si="4"/>
        <v>175.8</v>
      </c>
      <c r="I45" s="86"/>
      <c r="J45" s="38"/>
      <c r="K45" s="3">
        <v>4.0999999999999996</v>
      </c>
      <c r="L45" s="11">
        <v>3</v>
      </c>
      <c r="M45" s="38"/>
      <c r="N45" s="38"/>
      <c r="O45" s="49">
        <f t="shared" si="5"/>
        <v>7.1</v>
      </c>
      <c r="P45" s="20">
        <v>105.3</v>
      </c>
      <c r="Q45" s="3">
        <v>41.5</v>
      </c>
      <c r="R45" s="11">
        <v>825.8</v>
      </c>
      <c r="S45" s="11">
        <v>223.4</v>
      </c>
      <c r="T45" s="9"/>
      <c r="U45" s="49">
        <f t="shared" si="0"/>
        <v>1196</v>
      </c>
      <c r="V45" s="32"/>
      <c r="W45" s="49"/>
      <c r="X45" s="11">
        <f t="shared" si="9"/>
        <v>180.2</v>
      </c>
      <c r="Y45" s="20">
        <v>87.3</v>
      </c>
      <c r="Z45" s="3">
        <v>77.2</v>
      </c>
      <c r="AA45" s="3"/>
      <c r="AB45" s="3"/>
      <c r="AC45" s="11"/>
      <c r="AD45" s="3"/>
      <c r="AE45" s="3">
        <v>5.2</v>
      </c>
      <c r="AF45" s="3"/>
      <c r="AG45" s="11"/>
      <c r="AH45" s="3"/>
      <c r="AI45" s="3"/>
      <c r="AJ45" s="3"/>
      <c r="AK45" s="3"/>
      <c r="AL45" s="3"/>
      <c r="AM45" s="3"/>
      <c r="AN45" s="3"/>
      <c r="AO45" s="3">
        <v>10.5</v>
      </c>
      <c r="AP45" s="9"/>
      <c r="AQ45" s="9"/>
      <c r="AR45" s="9"/>
      <c r="AS45" s="38"/>
      <c r="AT45" s="27">
        <v>53.5</v>
      </c>
      <c r="AU45" s="40">
        <v>17.100000000000001</v>
      </c>
      <c r="AV45" s="38">
        <v>36.4</v>
      </c>
      <c r="AW45" s="35">
        <f t="shared" si="6"/>
        <v>341</v>
      </c>
      <c r="AX45" s="102">
        <v>28.4</v>
      </c>
      <c r="AY45" s="100">
        <v>17.600000000000001</v>
      </c>
      <c r="AZ45" s="102">
        <v>98</v>
      </c>
      <c r="BA45" s="11"/>
      <c r="BB45" s="11"/>
      <c r="BC45" s="11"/>
      <c r="BD45" s="11"/>
      <c r="BE45" s="11"/>
      <c r="BF45" s="11"/>
      <c r="BG45" s="98"/>
      <c r="BH45" s="98">
        <v>28.1</v>
      </c>
      <c r="BI45" s="102">
        <v>19.5</v>
      </c>
      <c r="BJ45" s="3"/>
      <c r="BK45" s="11"/>
      <c r="BL45" s="11"/>
      <c r="BM45" s="98">
        <v>8</v>
      </c>
      <c r="BN45" s="102"/>
      <c r="BO45" s="11">
        <v>5.5</v>
      </c>
      <c r="BP45" s="11"/>
      <c r="BQ45" s="102"/>
      <c r="BR45" s="102">
        <v>0</v>
      </c>
      <c r="BS45" s="11">
        <v>55</v>
      </c>
      <c r="BT45" s="102">
        <v>71.900000000000006</v>
      </c>
      <c r="BU45" s="98">
        <v>7.3</v>
      </c>
      <c r="BV45" s="98">
        <v>1.7</v>
      </c>
      <c r="BW45" s="11"/>
      <c r="BX45" s="22"/>
      <c r="BY45" s="86"/>
      <c r="BZ45" s="32"/>
      <c r="CA45" s="117"/>
      <c r="CB45" s="32">
        <v>211.4</v>
      </c>
      <c r="CC45" s="28">
        <f t="shared" si="1"/>
        <v>87.9</v>
      </c>
      <c r="CD45" s="100"/>
      <c r="CE45" s="100"/>
      <c r="CF45" s="102">
        <v>0</v>
      </c>
      <c r="CG45" s="102"/>
      <c r="CH45" s="102"/>
      <c r="CI45" s="102">
        <v>87.9</v>
      </c>
      <c r="CJ45" s="102"/>
      <c r="CK45" s="102"/>
      <c r="CL45" s="102"/>
      <c r="CM45" s="102"/>
      <c r="CN45" s="3"/>
      <c r="CO45" s="38"/>
      <c r="CP45" s="27">
        <f t="shared" si="7"/>
        <v>1152.2</v>
      </c>
      <c r="CQ45" s="99">
        <v>723</v>
      </c>
      <c r="CR45" s="98">
        <v>394.2</v>
      </c>
      <c r="CS45" s="98"/>
      <c r="CT45" s="10"/>
      <c r="CU45" s="111">
        <v>15</v>
      </c>
      <c r="CV45" s="112">
        <v>20</v>
      </c>
      <c r="CW45" s="34">
        <f t="shared" si="8"/>
        <v>53589.899999999994</v>
      </c>
    </row>
    <row r="46" spans="1:101" x14ac:dyDescent="0.25">
      <c r="A46" s="14">
        <v>41</v>
      </c>
      <c r="B46" s="31" t="s">
        <v>72</v>
      </c>
      <c r="C46" s="118">
        <v>12393.9</v>
      </c>
      <c r="D46" s="119">
        <v>4139.5</v>
      </c>
      <c r="E46" s="86">
        <f t="shared" si="2"/>
        <v>16533.400000000001</v>
      </c>
      <c r="F46" s="38">
        <f t="shared" si="3"/>
        <v>4993.1000000000004</v>
      </c>
      <c r="G46" s="3">
        <v>145.6</v>
      </c>
      <c r="H46" s="38">
        <f t="shared" si="4"/>
        <v>44</v>
      </c>
      <c r="I46" s="86"/>
      <c r="J46" s="38"/>
      <c r="K46" s="3"/>
      <c r="L46" s="11">
        <v>3</v>
      </c>
      <c r="M46" s="38"/>
      <c r="N46" s="38"/>
      <c r="O46" s="49">
        <f t="shared" si="5"/>
        <v>3</v>
      </c>
      <c r="P46" s="20">
        <v>64.2</v>
      </c>
      <c r="Q46" s="3">
        <v>0</v>
      </c>
      <c r="R46" s="11">
        <v>149.69999999999999</v>
      </c>
      <c r="S46" s="11">
        <v>138.4</v>
      </c>
      <c r="T46" s="9"/>
      <c r="U46" s="49">
        <f t="shared" si="0"/>
        <v>352.29999999999995</v>
      </c>
      <c r="V46" s="32"/>
      <c r="W46" s="49"/>
      <c r="X46" s="11">
        <f t="shared" si="9"/>
        <v>49.9</v>
      </c>
      <c r="Y46" s="20">
        <v>29.4</v>
      </c>
      <c r="Z46" s="3">
        <v>10</v>
      </c>
      <c r="AA46" s="3"/>
      <c r="AB46" s="3"/>
      <c r="AC46" s="11"/>
      <c r="AD46" s="3"/>
      <c r="AE46" s="3"/>
      <c r="AF46" s="3"/>
      <c r="AG46" s="11"/>
      <c r="AH46" s="3"/>
      <c r="AI46" s="3"/>
      <c r="AJ46" s="3"/>
      <c r="AK46" s="3"/>
      <c r="AL46" s="3"/>
      <c r="AM46" s="3"/>
      <c r="AN46" s="3"/>
      <c r="AO46" s="3">
        <v>10.5</v>
      </c>
      <c r="AP46" s="9"/>
      <c r="AQ46" s="9"/>
      <c r="AR46" s="9"/>
      <c r="AS46" s="38"/>
      <c r="AT46" s="27">
        <v>61.8</v>
      </c>
      <c r="AU46" s="40">
        <v>25.4</v>
      </c>
      <c r="AV46" s="38">
        <v>36.4</v>
      </c>
      <c r="AW46" s="35">
        <f t="shared" si="6"/>
        <v>683.10000000000014</v>
      </c>
      <c r="AX46" s="102">
        <v>8.1999999999999993</v>
      </c>
      <c r="AY46" s="100">
        <v>17.8</v>
      </c>
      <c r="AZ46" s="102">
        <v>48</v>
      </c>
      <c r="BA46" s="11">
        <v>467.3</v>
      </c>
      <c r="BB46" s="11"/>
      <c r="BC46" s="11"/>
      <c r="BD46" s="11"/>
      <c r="BE46" s="11"/>
      <c r="BF46" s="11"/>
      <c r="BG46" s="98">
        <v>0</v>
      </c>
      <c r="BH46" s="98">
        <v>28.1</v>
      </c>
      <c r="BI46" s="102">
        <v>19.5</v>
      </c>
      <c r="BJ46" s="3"/>
      <c r="BK46" s="11"/>
      <c r="BL46" s="11"/>
      <c r="BM46" s="98">
        <v>8</v>
      </c>
      <c r="BN46" s="102"/>
      <c r="BO46" s="11">
        <v>5.5</v>
      </c>
      <c r="BP46" s="11"/>
      <c r="BQ46" s="102">
        <v>0</v>
      </c>
      <c r="BR46" s="102">
        <v>0</v>
      </c>
      <c r="BS46" s="11">
        <v>55</v>
      </c>
      <c r="BT46" s="102">
        <v>23.8</v>
      </c>
      <c r="BU46" s="98">
        <v>1.2</v>
      </c>
      <c r="BV46" s="98">
        <v>0.7</v>
      </c>
      <c r="BW46" s="11"/>
      <c r="BX46" s="22"/>
      <c r="BY46" s="86"/>
      <c r="BZ46" s="32"/>
      <c r="CA46" s="117"/>
      <c r="CB46" s="32">
        <v>67.5</v>
      </c>
      <c r="CC46" s="28">
        <f t="shared" si="1"/>
        <v>42</v>
      </c>
      <c r="CD46" s="100"/>
      <c r="CE46" s="100"/>
      <c r="CF46" s="102">
        <v>0</v>
      </c>
      <c r="CG46" s="102"/>
      <c r="CH46" s="102"/>
      <c r="CI46" s="102">
        <v>42</v>
      </c>
      <c r="CJ46" s="102"/>
      <c r="CK46" s="102"/>
      <c r="CL46" s="102"/>
      <c r="CM46" s="102"/>
      <c r="CN46" s="3"/>
      <c r="CO46" s="38"/>
      <c r="CP46" s="27">
        <f t="shared" si="7"/>
        <v>152</v>
      </c>
      <c r="CQ46" s="99">
        <v>89</v>
      </c>
      <c r="CR46" s="98">
        <v>28</v>
      </c>
      <c r="CS46" s="98"/>
      <c r="CT46" s="10"/>
      <c r="CU46" s="111">
        <v>15</v>
      </c>
      <c r="CV46" s="112">
        <v>20</v>
      </c>
      <c r="CW46" s="34">
        <f t="shared" si="8"/>
        <v>23127.699999999997</v>
      </c>
    </row>
    <row r="47" spans="1:101" ht="14.25" customHeight="1" x14ac:dyDescent="0.25">
      <c r="A47" s="14">
        <v>42</v>
      </c>
      <c r="B47" s="31" t="s">
        <v>73</v>
      </c>
      <c r="C47" s="118">
        <v>54474.5</v>
      </c>
      <c r="D47" s="119">
        <v>19765.8</v>
      </c>
      <c r="E47" s="86">
        <f t="shared" si="2"/>
        <v>74240.3</v>
      </c>
      <c r="F47" s="38">
        <f t="shared" si="3"/>
        <v>22420.6</v>
      </c>
      <c r="G47" s="3">
        <v>873.4</v>
      </c>
      <c r="H47" s="38">
        <f t="shared" si="4"/>
        <v>263.8</v>
      </c>
      <c r="I47" s="86"/>
      <c r="J47" s="38"/>
      <c r="K47" s="3">
        <v>12.2</v>
      </c>
      <c r="L47" s="11">
        <v>3</v>
      </c>
      <c r="M47" s="38"/>
      <c r="N47" s="38"/>
      <c r="O47" s="49">
        <f t="shared" si="5"/>
        <v>15.2</v>
      </c>
      <c r="P47" s="20">
        <v>115.6</v>
      </c>
      <c r="Q47" s="3">
        <v>45.5</v>
      </c>
      <c r="R47" s="11">
        <v>1278.7</v>
      </c>
      <c r="S47" s="11">
        <v>528.69999999999993</v>
      </c>
      <c r="T47" s="9"/>
      <c r="U47" s="49">
        <f t="shared" si="0"/>
        <v>1968.5</v>
      </c>
      <c r="V47" s="32"/>
      <c r="W47" s="49"/>
      <c r="X47" s="11">
        <f t="shared" si="9"/>
        <v>369.59999999999997</v>
      </c>
      <c r="Y47" s="20">
        <v>197.7</v>
      </c>
      <c r="Z47" s="3">
        <v>100</v>
      </c>
      <c r="AA47" s="3"/>
      <c r="AB47" s="3">
        <v>8.5</v>
      </c>
      <c r="AC47" s="11"/>
      <c r="AD47" s="3"/>
      <c r="AE47" s="3">
        <v>8</v>
      </c>
      <c r="AF47" s="3"/>
      <c r="AG47" s="11"/>
      <c r="AH47" s="3"/>
      <c r="AI47" s="3"/>
      <c r="AJ47" s="3"/>
      <c r="AK47" s="3"/>
      <c r="AL47" s="3"/>
      <c r="AM47" s="3"/>
      <c r="AN47" s="3"/>
      <c r="AO47" s="3">
        <v>20</v>
      </c>
      <c r="AP47" s="9"/>
      <c r="AQ47" s="9"/>
      <c r="AR47" s="9">
        <v>35.4</v>
      </c>
      <c r="AS47" s="38"/>
      <c r="AT47" s="27">
        <v>48.9</v>
      </c>
      <c r="AU47" s="40">
        <v>12.5</v>
      </c>
      <c r="AV47" s="38">
        <v>36.4</v>
      </c>
      <c r="AW47" s="35">
        <f t="shared" si="6"/>
        <v>343.79999999999995</v>
      </c>
      <c r="AX47" s="102">
        <v>10</v>
      </c>
      <c r="AY47" s="100">
        <v>17.8</v>
      </c>
      <c r="AZ47" s="102">
        <v>176</v>
      </c>
      <c r="BA47" s="11"/>
      <c r="BB47" s="11"/>
      <c r="BC47" s="11"/>
      <c r="BD47" s="11"/>
      <c r="BE47" s="11"/>
      <c r="BF47" s="11"/>
      <c r="BG47" s="98"/>
      <c r="BH47" s="98">
        <v>28.1</v>
      </c>
      <c r="BI47" s="102">
        <v>19.5</v>
      </c>
      <c r="BJ47" s="3"/>
      <c r="BK47" s="11"/>
      <c r="BL47" s="11"/>
      <c r="BM47" s="98">
        <v>8</v>
      </c>
      <c r="BN47" s="102"/>
      <c r="BO47" s="11">
        <v>5.5</v>
      </c>
      <c r="BP47" s="11"/>
      <c r="BQ47" s="102"/>
      <c r="BR47" s="102">
        <v>0</v>
      </c>
      <c r="BS47" s="11">
        <v>55</v>
      </c>
      <c r="BT47" s="102">
        <v>4.4000000000000004</v>
      </c>
      <c r="BU47" s="98">
        <v>14.5</v>
      </c>
      <c r="BV47" s="98">
        <v>5</v>
      </c>
      <c r="BW47" s="11"/>
      <c r="BX47" s="22"/>
      <c r="BY47" s="86"/>
      <c r="BZ47" s="32"/>
      <c r="CA47" s="117">
        <v>203</v>
      </c>
      <c r="CB47" s="32">
        <v>483.4</v>
      </c>
      <c r="CC47" s="28">
        <f t="shared" si="1"/>
        <v>335.4</v>
      </c>
      <c r="CD47" s="100"/>
      <c r="CE47" s="100"/>
      <c r="CF47" s="102">
        <v>37.4</v>
      </c>
      <c r="CG47" s="102"/>
      <c r="CH47" s="102">
        <v>90</v>
      </c>
      <c r="CI47" s="102">
        <v>208</v>
      </c>
      <c r="CJ47" s="102"/>
      <c r="CK47" s="102"/>
      <c r="CL47" s="102"/>
      <c r="CM47" s="102"/>
      <c r="CN47" s="3"/>
      <c r="CO47" s="38"/>
      <c r="CP47" s="27">
        <f t="shared" si="7"/>
        <v>3435</v>
      </c>
      <c r="CQ47" s="99">
        <v>770</v>
      </c>
      <c r="CR47" s="98">
        <v>2630</v>
      </c>
      <c r="CS47" s="98"/>
      <c r="CT47" s="10"/>
      <c r="CU47" s="111">
        <v>15</v>
      </c>
      <c r="CV47" s="112">
        <v>20</v>
      </c>
      <c r="CW47" s="34">
        <f t="shared" si="8"/>
        <v>105000.89999999998</v>
      </c>
    </row>
    <row r="48" spans="1:101" x14ac:dyDescent="0.25">
      <c r="A48" s="14">
        <v>43</v>
      </c>
      <c r="B48" s="31" t="s">
        <v>74</v>
      </c>
      <c r="C48" s="118">
        <v>12782.3</v>
      </c>
      <c r="D48" s="119">
        <v>3932.8</v>
      </c>
      <c r="E48" s="86">
        <f t="shared" si="2"/>
        <v>16715.099999999999</v>
      </c>
      <c r="F48" s="38">
        <f t="shared" si="3"/>
        <v>5048</v>
      </c>
      <c r="G48" s="3">
        <v>291.10000000000002</v>
      </c>
      <c r="H48" s="38">
        <f t="shared" si="4"/>
        <v>87.9</v>
      </c>
      <c r="I48" s="86"/>
      <c r="J48" s="38"/>
      <c r="K48" s="3"/>
      <c r="L48" s="11">
        <v>3</v>
      </c>
      <c r="M48" s="38"/>
      <c r="N48" s="38"/>
      <c r="O48" s="49">
        <f t="shared" si="5"/>
        <v>3</v>
      </c>
      <c r="P48" s="20">
        <v>0</v>
      </c>
      <c r="Q48" s="3">
        <v>0</v>
      </c>
      <c r="R48" s="11">
        <v>230.4</v>
      </c>
      <c r="S48" s="11">
        <v>167.6</v>
      </c>
      <c r="T48" s="9"/>
      <c r="U48" s="49">
        <f t="shared" si="0"/>
        <v>398</v>
      </c>
      <c r="V48" s="32"/>
      <c r="W48" s="49"/>
      <c r="X48" s="11">
        <f t="shared" si="9"/>
        <v>74.5</v>
      </c>
      <c r="Y48" s="20">
        <v>30</v>
      </c>
      <c r="Z48" s="3">
        <v>28.4</v>
      </c>
      <c r="AA48" s="3"/>
      <c r="AB48" s="3"/>
      <c r="AC48" s="11"/>
      <c r="AD48" s="3"/>
      <c r="AE48" s="3">
        <v>8</v>
      </c>
      <c r="AF48" s="3"/>
      <c r="AG48" s="11"/>
      <c r="AH48" s="3"/>
      <c r="AI48" s="3"/>
      <c r="AJ48" s="3"/>
      <c r="AK48" s="3"/>
      <c r="AL48" s="3"/>
      <c r="AM48" s="3"/>
      <c r="AN48" s="3"/>
      <c r="AO48" s="3">
        <v>8.1</v>
      </c>
      <c r="AP48" s="9"/>
      <c r="AQ48" s="9"/>
      <c r="AR48" s="9"/>
      <c r="AS48" s="38"/>
      <c r="AT48" s="27">
        <v>41.4</v>
      </c>
      <c r="AU48" s="40">
        <v>5</v>
      </c>
      <c r="AV48" s="38">
        <v>36.4</v>
      </c>
      <c r="AW48" s="35">
        <f t="shared" si="6"/>
        <v>323.10000000000002</v>
      </c>
      <c r="AX48" s="102"/>
      <c r="AY48" s="100">
        <v>17.600000000000001</v>
      </c>
      <c r="AZ48" s="102">
        <v>92.5</v>
      </c>
      <c r="BA48" s="11">
        <v>47.3</v>
      </c>
      <c r="BB48" s="11"/>
      <c r="BC48" s="11"/>
      <c r="BD48" s="11"/>
      <c r="BE48" s="11"/>
      <c r="BF48" s="11"/>
      <c r="BG48" s="98"/>
      <c r="BH48" s="98">
        <v>28.1</v>
      </c>
      <c r="BI48" s="102">
        <v>19.5</v>
      </c>
      <c r="BJ48" s="3"/>
      <c r="BK48" s="11"/>
      <c r="BL48" s="11"/>
      <c r="BM48" s="98">
        <v>8</v>
      </c>
      <c r="BN48" s="102"/>
      <c r="BO48" s="11">
        <v>5.5</v>
      </c>
      <c r="BP48" s="11"/>
      <c r="BQ48" s="102"/>
      <c r="BR48" s="102">
        <v>0</v>
      </c>
      <c r="BS48" s="11">
        <v>55</v>
      </c>
      <c r="BT48" s="102">
        <v>45.8</v>
      </c>
      <c r="BU48" s="98">
        <v>3.1</v>
      </c>
      <c r="BV48" s="98">
        <v>0.7</v>
      </c>
      <c r="BW48" s="11"/>
      <c r="BX48" s="22"/>
      <c r="BY48" s="86"/>
      <c r="BZ48" s="32"/>
      <c r="CA48" s="117"/>
      <c r="CB48" s="32">
        <v>77.2</v>
      </c>
      <c r="CC48" s="28">
        <f t="shared" si="1"/>
        <v>62.7</v>
      </c>
      <c r="CD48" s="100"/>
      <c r="CE48" s="100"/>
      <c r="CF48" s="102">
        <v>0</v>
      </c>
      <c r="CG48" s="102"/>
      <c r="CH48" s="102"/>
      <c r="CI48" s="102">
        <v>62.7</v>
      </c>
      <c r="CJ48" s="102"/>
      <c r="CK48" s="102"/>
      <c r="CL48" s="102"/>
      <c r="CM48" s="102"/>
      <c r="CN48" s="3"/>
      <c r="CO48" s="38"/>
      <c r="CP48" s="27">
        <f t="shared" si="7"/>
        <v>599.1</v>
      </c>
      <c r="CQ48" s="99">
        <v>404</v>
      </c>
      <c r="CR48" s="98">
        <v>160.1</v>
      </c>
      <c r="CS48" s="98"/>
      <c r="CT48" s="10"/>
      <c r="CU48" s="111">
        <v>15</v>
      </c>
      <c r="CV48" s="112">
        <v>20</v>
      </c>
      <c r="CW48" s="34">
        <f t="shared" si="8"/>
        <v>23721.1</v>
      </c>
    </row>
    <row r="49" spans="1:101" x14ac:dyDescent="0.25">
      <c r="A49" s="14">
        <v>44</v>
      </c>
      <c r="B49" s="31" t="s">
        <v>75</v>
      </c>
      <c r="C49" s="118">
        <v>26470.2</v>
      </c>
      <c r="D49" s="119">
        <v>8901</v>
      </c>
      <c r="E49" s="86">
        <f t="shared" si="2"/>
        <v>35371.199999999997</v>
      </c>
      <c r="F49" s="38">
        <f t="shared" si="3"/>
        <v>10682.1</v>
      </c>
      <c r="G49" s="3">
        <v>436.7</v>
      </c>
      <c r="H49" s="38">
        <f t="shared" si="4"/>
        <v>131.9</v>
      </c>
      <c r="I49" s="86"/>
      <c r="J49" s="38"/>
      <c r="K49" s="3"/>
      <c r="L49" s="11">
        <v>3</v>
      </c>
      <c r="M49" s="38"/>
      <c r="N49" s="38"/>
      <c r="O49" s="49">
        <f t="shared" si="5"/>
        <v>3</v>
      </c>
      <c r="P49" s="20">
        <v>36</v>
      </c>
      <c r="Q49" s="3">
        <v>0</v>
      </c>
      <c r="R49" s="11">
        <v>775.6</v>
      </c>
      <c r="S49" s="11">
        <v>180.9</v>
      </c>
      <c r="T49" s="9"/>
      <c r="U49" s="49">
        <f t="shared" si="0"/>
        <v>992.5</v>
      </c>
      <c r="V49" s="32"/>
      <c r="W49" s="49"/>
      <c r="X49" s="11">
        <f t="shared" si="9"/>
        <v>172.70000000000002</v>
      </c>
      <c r="Y49" s="20">
        <v>70</v>
      </c>
      <c r="Z49" s="3">
        <v>48.3</v>
      </c>
      <c r="AA49" s="3"/>
      <c r="AB49" s="3">
        <v>8.5</v>
      </c>
      <c r="AC49" s="11"/>
      <c r="AD49" s="3"/>
      <c r="AE49" s="3"/>
      <c r="AF49" s="3"/>
      <c r="AG49" s="11"/>
      <c r="AH49" s="3"/>
      <c r="AI49" s="3"/>
      <c r="AJ49" s="3"/>
      <c r="AK49" s="3"/>
      <c r="AL49" s="3"/>
      <c r="AM49" s="3"/>
      <c r="AN49" s="3"/>
      <c r="AO49" s="3">
        <v>10.5</v>
      </c>
      <c r="AP49" s="9"/>
      <c r="AQ49" s="9"/>
      <c r="AR49" s="9">
        <v>35.4</v>
      </c>
      <c r="AS49" s="38"/>
      <c r="AT49" s="27">
        <v>79.099999999999994</v>
      </c>
      <c r="AU49" s="40">
        <v>42.7</v>
      </c>
      <c r="AV49" s="38">
        <v>36.4</v>
      </c>
      <c r="AW49" s="35">
        <f t="shared" si="6"/>
        <v>734.5</v>
      </c>
      <c r="AX49" s="102"/>
      <c r="AY49" s="100">
        <v>17.8</v>
      </c>
      <c r="AZ49" s="102">
        <v>98.9</v>
      </c>
      <c r="BA49" s="11">
        <v>467.3</v>
      </c>
      <c r="BB49" s="11"/>
      <c r="BC49" s="11"/>
      <c r="BD49" s="11"/>
      <c r="BE49" s="11"/>
      <c r="BF49" s="11"/>
      <c r="BG49" s="98">
        <v>4.8</v>
      </c>
      <c r="BH49" s="98">
        <v>28.1</v>
      </c>
      <c r="BI49" s="102">
        <v>19.5</v>
      </c>
      <c r="BJ49" s="3"/>
      <c r="BK49" s="11"/>
      <c r="BL49" s="11"/>
      <c r="BM49" s="98">
        <v>8</v>
      </c>
      <c r="BN49" s="102"/>
      <c r="BO49" s="11">
        <v>5.5</v>
      </c>
      <c r="BP49" s="11"/>
      <c r="BQ49" s="102">
        <v>9.1</v>
      </c>
      <c r="BR49" s="102">
        <v>7.5</v>
      </c>
      <c r="BS49" s="11">
        <v>55</v>
      </c>
      <c r="BT49" s="102">
        <v>10</v>
      </c>
      <c r="BU49" s="98">
        <v>3</v>
      </c>
      <c r="BV49" s="98"/>
      <c r="BW49" s="11"/>
      <c r="BX49" s="22"/>
      <c r="BY49" s="86"/>
      <c r="BZ49" s="32"/>
      <c r="CA49" s="117"/>
      <c r="CB49" s="32">
        <v>171.9</v>
      </c>
      <c r="CC49" s="28">
        <f t="shared" si="1"/>
        <v>267.8</v>
      </c>
      <c r="CD49" s="100"/>
      <c r="CE49" s="100"/>
      <c r="CF49" s="102">
        <v>131.80000000000001</v>
      </c>
      <c r="CG49" s="102"/>
      <c r="CH49" s="102">
        <v>90</v>
      </c>
      <c r="CI49" s="102">
        <v>46</v>
      </c>
      <c r="CJ49" s="102"/>
      <c r="CK49" s="102"/>
      <c r="CL49" s="102"/>
      <c r="CM49" s="102"/>
      <c r="CN49" s="3"/>
      <c r="CO49" s="38"/>
      <c r="CP49" s="27">
        <f t="shared" si="7"/>
        <v>912.4</v>
      </c>
      <c r="CQ49" s="99">
        <v>785</v>
      </c>
      <c r="CR49" s="98">
        <v>85</v>
      </c>
      <c r="CS49" s="98">
        <v>7.4</v>
      </c>
      <c r="CT49" s="10"/>
      <c r="CU49" s="111">
        <v>15</v>
      </c>
      <c r="CV49" s="112">
        <v>20</v>
      </c>
      <c r="CW49" s="34">
        <f t="shared" si="8"/>
        <v>49955.799999999996</v>
      </c>
    </row>
    <row r="50" spans="1:101" x14ac:dyDescent="0.25">
      <c r="A50" s="14">
        <v>45</v>
      </c>
      <c r="B50" s="31" t="s">
        <v>76</v>
      </c>
      <c r="C50" s="118">
        <v>20508.8</v>
      </c>
      <c r="D50" s="119">
        <v>6703.1</v>
      </c>
      <c r="E50" s="86">
        <f t="shared" si="2"/>
        <v>27211.9</v>
      </c>
      <c r="F50" s="38">
        <f t="shared" si="3"/>
        <v>8218</v>
      </c>
      <c r="G50" s="3">
        <v>363.9</v>
      </c>
      <c r="H50" s="38">
        <f t="shared" si="4"/>
        <v>109.9</v>
      </c>
      <c r="I50" s="86"/>
      <c r="J50" s="38"/>
      <c r="K50" s="3">
        <v>4.7</v>
      </c>
      <c r="L50" s="11">
        <v>3</v>
      </c>
      <c r="M50" s="38"/>
      <c r="N50" s="38"/>
      <c r="O50" s="49">
        <f t="shared" si="5"/>
        <v>7.7</v>
      </c>
      <c r="P50" s="20">
        <v>34.200000000000003</v>
      </c>
      <c r="Q50" s="3">
        <v>0</v>
      </c>
      <c r="R50" s="11">
        <v>458.4</v>
      </c>
      <c r="S50" s="11">
        <v>171.5</v>
      </c>
      <c r="T50" s="9"/>
      <c r="U50" s="49">
        <f t="shared" si="0"/>
        <v>664.09999999999991</v>
      </c>
      <c r="V50" s="32"/>
      <c r="W50" s="49"/>
      <c r="X50" s="11">
        <f t="shared" si="9"/>
        <v>156.5</v>
      </c>
      <c r="Y50" s="20">
        <v>56</v>
      </c>
      <c r="Z50" s="3">
        <v>38.1</v>
      </c>
      <c r="AA50" s="3"/>
      <c r="AB50" s="3">
        <v>8.5</v>
      </c>
      <c r="AC50" s="11"/>
      <c r="AD50" s="3"/>
      <c r="AE50" s="3">
        <v>8</v>
      </c>
      <c r="AF50" s="3"/>
      <c r="AG50" s="11"/>
      <c r="AH50" s="3"/>
      <c r="AI50" s="3"/>
      <c r="AJ50" s="3"/>
      <c r="AK50" s="3"/>
      <c r="AL50" s="3"/>
      <c r="AM50" s="3"/>
      <c r="AN50" s="3"/>
      <c r="AO50" s="3">
        <v>10.5</v>
      </c>
      <c r="AP50" s="9"/>
      <c r="AQ50" s="9"/>
      <c r="AR50" s="9">
        <v>35.4</v>
      </c>
      <c r="AS50" s="38"/>
      <c r="AT50" s="27">
        <v>17.7</v>
      </c>
      <c r="AU50" s="42">
        <v>7.7</v>
      </c>
      <c r="AV50" s="38">
        <v>10</v>
      </c>
      <c r="AW50" s="35">
        <f t="shared" si="6"/>
        <v>304.3</v>
      </c>
      <c r="AX50" s="102">
        <v>8.1999999999999993</v>
      </c>
      <c r="AY50" s="100">
        <v>17.600000000000001</v>
      </c>
      <c r="AZ50" s="102">
        <v>148.4</v>
      </c>
      <c r="BA50" s="11"/>
      <c r="BB50" s="11"/>
      <c r="BC50" s="11"/>
      <c r="BD50" s="11"/>
      <c r="BE50" s="11"/>
      <c r="BF50" s="11"/>
      <c r="BG50" s="98">
        <v>4.8</v>
      </c>
      <c r="BH50" s="98">
        <v>10.199999999999999</v>
      </c>
      <c r="BI50" s="102">
        <v>19.5</v>
      </c>
      <c r="BJ50" s="3"/>
      <c r="BK50" s="11"/>
      <c r="BL50" s="11"/>
      <c r="BM50" s="98">
        <v>8</v>
      </c>
      <c r="BN50" s="102"/>
      <c r="BO50" s="11">
        <v>5.5</v>
      </c>
      <c r="BP50" s="11"/>
      <c r="BQ50" s="102">
        <v>2.9</v>
      </c>
      <c r="BR50" s="102">
        <v>9.1999999999999993</v>
      </c>
      <c r="BS50" s="11">
        <v>55</v>
      </c>
      <c r="BT50" s="102">
        <v>10.8</v>
      </c>
      <c r="BU50" s="98">
        <v>2.7</v>
      </c>
      <c r="BV50" s="98">
        <v>1.5</v>
      </c>
      <c r="BW50" s="11"/>
      <c r="BX50" s="22"/>
      <c r="BY50" s="86"/>
      <c r="BZ50" s="32"/>
      <c r="CA50" s="117"/>
      <c r="CB50" s="32">
        <v>134.6</v>
      </c>
      <c r="CC50" s="28">
        <f t="shared" si="1"/>
        <v>406.7</v>
      </c>
      <c r="CD50" s="100"/>
      <c r="CE50" s="100"/>
      <c r="CF50" s="102">
        <v>221.7</v>
      </c>
      <c r="CG50" s="102"/>
      <c r="CH50" s="102">
        <v>90</v>
      </c>
      <c r="CI50" s="102">
        <v>95</v>
      </c>
      <c r="CJ50" s="102"/>
      <c r="CK50" s="102"/>
      <c r="CL50" s="102"/>
      <c r="CM50" s="102"/>
      <c r="CN50" s="3"/>
      <c r="CO50" s="38"/>
      <c r="CP50" s="27">
        <f t="shared" si="7"/>
        <v>476.8</v>
      </c>
      <c r="CQ50" s="99">
        <v>200</v>
      </c>
      <c r="CR50" s="98">
        <v>236.8</v>
      </c>
      <c r="CS50" s="98">
        <v>5</v>
      </c>
      <c r="CT50" s="10"/>
      <c r="CU50" s="111">
        <v>15</v>
      </c>
      <c r="CV50" s="112">
        <v>20</v>
      </c>
      <c r="CW50" s="34">
        <f t="shared" si="8"/>
        <v>38072.1</v>
      </c>
    </row>
    <row r="51" spans="1:101" x14ac:dyDescent="0.25">
      <c r="A51" s="14">
        <v>46</v>
      </c>
      <c r="B51" s="31" t="s">
        <v>77</v>
      </c>
      <c r="C51" s="118">
        <v>24414.400000000001</v>
      </c>
      <c r="D51" s="119">
        <v>8224.9</v>
      </c>
      <c r="E51" s="86">
        <f t="shared" si="2"/>
        <v>32639.300000000003</v>
      </c>
      <c r="F51" s="38">
        <f t="shared" si="3"/>
        <v>9857.1</v>
      </c>
      <c r="G51" s="3">
        <v>436.7</v>
      </c>
      <c r="H51" s="38">
        <f t="shared" si="4"/>
        <v>131.9</v>
      </c>
      <c r="I51" s="86"/>
      <c r="J51" s="38"/>
      <c r="K51" s="3">
        <v>9.3000000000000007</v>
      </c>
      <c r="L51" s="11">
        <v>3</v>
      </c>
      <c r="M51" s="38"/>
      <c r="N51" s="38"/>
      <c r="O51" s="49">
        <f t="shared" si="5"/>
        <v>12.3</v>
      </c>
      <c r="P51" s="20">
        <v>111.3</v>
      </c>
      <c r="Q51" s="3">
        <v>43.8</v>
      </c>
      <c r="R51" s="11">
        <v>1111</v>
      </c>
      <c r="S51" s="11">
        <v>431.59999999999997</v>
      </c>
      <c r="T51" s="9"/>
      <c r="U51" s="49">
        <f t="shared" si="0"/>
        <v>1697.6999999999998</v>
      </c>
      <c r="V51" s="32"/>
      <c r="W51" s="49"/>
      <c r="X51" s="11">
        <f t="shared" si="9"/>
        <v>179.7</v>
      </c>
      <c r="Y51" s="20">
        <v>77.5</v>
      </c>
      <c r="Z51" s="3">
        <v>82.5</v>
      </c>
      <c r="AA51" s="3"/>
      <c r="AB51" s="3"/>
      <c r="AC51" s="11"/>
      <c r="AD51" s="3"/>
      <c r="AE51" s="3">
        <v>9.1999999999999993</v>
      </c>
      <c r="AF51" s="3"/>
      <c r="AG51" s="11"/>
      <c r="AH51" s="3"/>
      <c r="AI51" s="3"/>
      <c r="AJ51" s="3"/>
      <c r="AK51" s="3"/>
      <c r="AL51" s="3"/>
      <c r="AM51" s="3"/>
      <c r="AN51" s="3"/>
      <c r="AO51" s="3">
        <v>10.5</v>
      </c>
      <c r="AP51" s="9"/>
      <c r="AQ51" s="9"/>
      <c r="AR51" s="9"/>
      <c r="AS51" s="38"/>
      <c r="AT51" s="27">
        <v>56.7</v>
      </c>
      <c r="AU51" s="43">
        <v>20.3</v>
      </c>
      <c r="AV51" s="38">
        <v>36.4</v>
      </c>
      <c r="AW51" s="35">
        <f t="shared" si="6"/>
        <v>263.99999999999994</v>
      </c>
      <c r="AX51" s="102"/>
      <c r="AY51" s="100">
        <v>17.600000000000001</v>
      </c>
      <c r="AZ51" s="102">
        <v>142.6</v>
      </c>
      <c r="BA51" s="11"/>
      <c r="BB51" s="11"/>
      <c r="BC51" s="11"/>
      <c r="BD51" s="11"/>
      <c r="BE51" s="11"/>
      <c r="BF51" s="11"/>
      <c r="BG51" s="98">
        <v>0</v>
      </c>
      <c r="BH51" s="98">
        <v>0</v>
      </c>
      <c r="BI51" s="102">
        <v>19.5</v>
      </c>
      <c r="BJ51" s="3"/>
      <c r="BK51" s="11"/>
      <c r="BL51" s="11"/>
      <c r="BM51" s="98">
        <v>8</v>
      </c>
      <c r="BN51" s="102"/>
      <c r="BO51" s="11">
        <v>5.5</v>
      </c>
      <c r="BP51" s="11"/>
      <c r="BQ51" s="102">
        <v>0</v>
      </c>
      <c r="BR51" s="102">
        <v>0</v>
      </c>
      <c r="BS51" s="11">
        <v>55</v>
      </c>
      <c r="BT51" s="102">
        <v>9.6999999999999993</v>
      </c>
      <c r="BU51" s="98">
        <v>3.9</v>
      </c>
      <c r="BV51" s="98">
        <v>2.2000000000000002</v>
      </c>
      <c r="BW51" s="11"/>
      <c r="BX51" s="22"/>
      <c r="BY51" s="86"/>
      <c r="BZ51" s="32"/>
      <c r="CA51" s="117">
        <v>203</v>
      </c>
      <c r="CB51" s="32">
        <v>193.6</v>
      </c>
      <c r="CC51" s="28">
        <f t="shared" si="1"/>
        <v>244.2</v>
      </c>
      <c r="CD51" s="100"/>
      <c r="CE51" s="100">
        <v>125</v>
      </c>
      <c r="CF51" s="102">
        <v>0</v>
      </c>
      <c r="CG51" s="102"/>
      <c r="CH51" s="102"/>
      <c r="CI51" s="102">
        <v>119.2</v>
      </c>
      <c r="CJ51" s="102"/>
      <c r="CK51" s="102"/>
      <c r="CL51" s="102"/>
      <c r="CM51" s="102"/>
      <c r="CN51" s="3"/>
      <c r="CO51" s="38"/>
      <c r="CP51" s="27">
        <f t="shared" si="7"/>
        <v>624</v>
      </c>
      <c r="CQ51" s="99">
        <v>545</v>
      </c>
      <c r="CR51" s="98">
        <v>44</v>
      </c>
      <c r="CS51" s="98"/>
      <c r="CT51" s="10"/>
      <c r="CU51" s="111">
        <v>15</v>
      </c>
      <c r="CV51" s="112">
        <v>20</v>
      </c>
      <c r="CW51" s="34">
        <f t="shared" si="8"/>
        <v>46540.19999999999</v>
      </c>
    </row>
    <row r="52" spans="1:101" x14ac:dyDescent="0.25">
      <c r="A52" s="14">
        <v>47</v>
      </c>
      <c r="B52" s="31" t="s">
        <v>78</v>
      </c>
      <c r="C52" s="118">
        <v>11281.6</v>
      </c>
      <c r="D52" s="119">
        <v>3470.8</v>
      </c>
      <c r="E52" s="86">
        <f t="shared" si="2"/>
        <v>14752.400000000001</v>
      </c>
      <c r="F52" s="38">
        <f t="shared" si="3"/>
        <v>4455.2</v>
      </c>
      <c r="G52" s="3">
        <v>291.10000000000002</v>
      </c>
      <c r="H52" s="38">
        <f t="shared" si="4"/>
        <v>87.9</v>
      </c>
      <c r="I52" s="86"/>
      <c r="J52" s="38"/>
      <c r="K52" s="3"/>
      <c r="L52" s="11">
        <v>3</v>
      </c>
      <c r="M52" s="38"/>
      <c r="N52" s="38"/>
      <c r="O52" s="49">
        <f t="shared" si="5"/>
        <v>3</v>
      </c>
      <c r="P52" s="20">
        <v>21.4</v>
      </c>
      <c r="Q52" s="3">
        <v>0</v>
      </c>
      <c r="R52" s="11">
        <v>149.4</v>
      </c>
      <c r="S52" s="11">
        <v>97</v>
      </c>
      <c r="T52" s="9"/>
      <c r="U52" s="49">
        <f t="shared" si="0"/>
        <v>267.8</v>
      </c>
      <c r="V52" s="32"/>
      <c r="W52" s="49"/>
      <c r="X52" s="11">
        <f t="shared" si="9"/>
        <v>59.4</v>
      </c>
      <c r="Y52" s="20">
        <v>25.8</v>
      </c>
      <c r="Z52" s="3">
        <v>15.1</v>
      </c>
      <c r="AA52" s="3"/>
      <c r="AB52" s="3"/>
      <c r="AC52" s="11"/>
      <c r="AD52" s="3"/>
      <c r="AE52" s="3">
        <v>8</v>
      </c>
      <c r="AF52" s="3"/>
      <c r="AG52" s="11"/>
      <c r="AH52" s="3"/>
      <c r="AI52" s="3"/>
      <c r="AJ52" s="3"/>
      <c r="AK52" s="3"/>
      <c r="AL52" s="3"/>
      <c r="AM52" s="3"/>
      <c r="AN52" s="3"/>
      <c r="AO52" s="3">
        <v>10.5</v>
      </c>
      <c r="AP52" s="9"/>
      <c r="AQ52" s="9"/>
      <c r="AR52" s="9"/>
      <c r="AS52" s="38"/>
      <c r="AT52" s="27">
        <v>105.69999999999999</v>
      </c>
      <c r="AU52" s="40">
        <v>69.3</v>
      </c>
      <c r="AV52" s="38">
        <v>36.4</v>
      </c>
      <c r="AW52" s="35">
        <f t="shared" si="6"/>
        <v>665.7</v>
      </c>
      <c r="AX52" s="102"/>
      <c r="AY52" s="100">
        <v>17.600000000000001</v>
      </c>
      <c r="AZ52" s="102">
        <v>47.5</v>
      </c>
      <c r="BA52" s="11">
        <v>467.3</v>
      </c>
      <c r="BB52" s="11"/>
      <c r="BC52" s="11"/>
      <c r="BD52" s="11"/>
      <c r="BE52" s="11"/>
      <c r="BF52" s="11"/>
      <c r="BG52" s="98">
        <v>0</v>
      </c>
      <c r="BH52" s="98">
        <v>28.1</v>
      </c>
      <c r="BI52" s="102">
        <v>19.5</v>
      </c>
      <c r="BJ52" s="3"/>
      <c r="BK52" s="11"/>
      <c r="BL52" s="11"/>
      <c r="BM52" s="98">
        <v>8</v>
      </c>
      <c r="BN52" s="102"/>
      <c r="BO52" s="11">
        <v>5.5</v>
      </c>
      <c r="BP52" s="11"/>
      <c r="BQ52" s="102">
        <v>0</v>
      </c>
      <c r="BR52" s="102">
        <v>0</v>
      </c>
      <c r="BS52" s="11">
        <v>55</v>
      </c>
      <c r="BT52" s="102">
        <v>15.3</v>
      </c>
      <c r="BU52" s="98">
        <v>1.2</v>
      </c>
      <c r="BV52" s="98">
        <v>0.7</v>
      </c>
      <c r="BW52" s="11"/>
      <c r="BX52" s="22"/>
      <c r="BY52" s="86"/>
      <c r="BZ52" s="32"/>
      <c r="CA52" s="117"/>
      <c r="CB52" s="32">
        <v>64.7</v>
      </c>
      <c r="CC52" s="28">
        <f t="shared" si="1"/>
        <v>30.8</v>
      </c>
      <c r="CD52" s="100"/>
      <c r="CE52" s="100"/>
      <c r="CF52" s="102">
        <v>0</v>
      </c>
      <c r="CG52" s="102"/>
      <c r="CH52" s="102"/>
      <c r="CI52" s="102">
        <v>30.8</v>
      </c>
      <c r="CJ52" s="102"/>
      <c r="CK52" s="102"/>
      <c r="CL52" s="102"/>
      <c r="CM52" s="102"/>
      <c r="CN52" s="3"/>
      <c r="CO52" s="38"/>
      <c r="CP52" s="27">
        <f t="shared" si="7"/>
        <v>711</v>
      </c>
      <c r="CQ52" s="99">
        <v>550</v>
      </c>
      <c r="CR52" s="98">
        <v>126</v>
      </c>
      <c r="CS52" s="98"/>
      <c r="CT52" s="10"/>
      <c r="CU52" s="111">
        <v>15</v>
      </c>
      <c r="CV52" s="112">
        <v>20</v>
      </c>
      <c r="CW52" s="34">
        <f t="shared" si="8"/>
        <v>21494.700000000004</v>
      </c>
    </row>
    <row r="53" spans="1:101" x14ac:dyDescent="0.25">
      <c r="A53" s="14">
        <v>48</v>
      </c>
      <c r="B53" s="31" t="s">
        <v>79</v>
      </c>
      <c r="C53" s="118">
        <v>28868.6</v>
      </c>
      <c r="D53" s="119">
        <v>9731.9</v>
      </c>
      <c r="E53" s="86">
        <f t="shared" si="2"/>
        <v>38600.5</v>
      </c>
      <c r="F53" s="38">
        <f t="shared" si="3"/>
        <v>11657.4</v>
      </c>
      <c r="G53" s="3">
        <v>582.20000000000005</v>
      </c>
      <c r="H53" s="38">
        <f t="shared" si="4"/>
        <v>175.8</v>
      </c>
      <c r="I53" s="86"/>
      <c r="J53" s="38"/>
      <c r="K53" s="3"/>
      <c r="L53" s="11">
        <v>3</v>
      </c>
      <c r="M53" s="38"/>
      <c r="N53" s="38"/>
      <c r="O53" s="49">
        <f t="shared" si="5"/>
        <v>3</v>
      </c>
      <c r="P53" s="20">
        <v>239.7</v>
      </c>
      <c r="Q53" s="3">
        <v>94.4</v>
      </c>
      <c r="R53" s="11">
        <v>1368.4</v>
      </c>
      <c r="S53" s="11">
        <v>374.9</v>
      </c>
      <c r="T53" s="9"/>
      <c r="U53" s="49">
        <f t="shared" si="0"/>
        <v>2077.4</v>
      </c>
      <c r="V53" s="32"/>
      <c r="W53" s="49"/>
      <c r="X53" s="11">
        <f t="shared" si="9"/>
        <v>157.6</v>
      </c>
      <c r="Y53" s="20">
        <v>93.6</v>
      </c>
      <c r="Z53" s="3">
        <v>44.1</v>
      </c>
      <c r="AA53" s="3"/>
      <c r="AB53" s="3"/>
      <c r="AC53" s="11"/>
      <c r="AD53" s="3"/>
      <c r="AE53" s="3">
        <v>9.4</v>
      </c>
      <c r="AF53" s="3"/>
      <c r="AG53" s="11"/>
      <c r="AH53" s="3"/>
      <c r="AI53" s="3"/>
      <c r="AJ53" s="3"/>
      <c r="AK53" s="3"/>
      <c r="AL53" s="3"/>
      <c r="AM53" s="3"/>
      <c r="AN53" s="3"/>
      <c r="AO53" s="3">
        <v>10.5</v>
      </c>
      <c r="AP53" s="9"/>
      <c r="AQ53" s="9"/>
      <c r="AR53" s="9"/>
      <c r="AS53" s="38"/>
      <c r="AT53" s="27">
        <v>64.2</v>
      </c>
      <c r="AU53" s="40">
        <v>17.8</v>
      </c>
      <c r="AV53" s="38">
        <v>46.4</v>
      </c>
      <c r="AW53" s="35">
        <f t="shared" si="6"/>
        <v>356.2</v>
      </c>
      <c r="AX53" s="102">
        <v>60</v>
      </c>
      <c r="AY53" s="100">
        <v>17.8</v>
      </c>
      <c r="AZ53" s="102">
        <v>180.6</v>
      </c>
      <c r="BA53" s="11"/>
      <c r="BB53" s="11"/>
      <c r="BC53" s="11"/>
      <c r="BD53" s="11"/>
      <c r="BE53" s="11"/>
      <c r="BF53" s="11"/>
      <c r="BG53" s="98"/>
      <c r="BH53" s="98">
        <v>0</v>
      </c>
      <c r="BI53" s="102">
        <v>19.5</v>
      </c>
      <c r="BJ53" s="3"/>
      <c r="BK53" s="11"/>
      <c r="BL53" s="11"/>
      <c r="BM53" s="98">
        <v>8</v>
      </c>
      <c r="BN53" s="102"/>
      <c r="BO53" s="11">
        <v>5.5</v>
      </c>
      <c r="BP53" s="11"/>
      <c r="BQ53" s="102">
        <v>0</v>
      </c>
      <c r="BR53" s="102">
        <v>0</v>
      </c>
      <c r="BS53" s="11">
        <v>55</v>
      </c>
      <c r="BT53" s="102">
        <v>4.2</v>
      </c>
      <c r="BU53" s="98">
        <v>3.6</v>
      </c>
      <c r="BV53" s="98">
        <v>2</v>
      </c>
      <c r="BW53" s="11"/>
      <c r="BX53" s="22"/>
      <c r="BY53" s="86"/>
      <c r="BZ53" s="32"/>
      <c r="CA53" s="117">
        <v>203</v>
      </c>
      <c r="CB53" s="32">
        <v>232.3</v>
      </c>
      <c r="CC53" s="28">
        <f t="shared" si="1"/>
        <v>118.3</v>
      </c>
      <c r="CD53" s="100"/>
      <c r="CE53" s="100"/>
      <c r="CF53" s="102">
        <v>0</v>
      </c>
      <c r="CG53" s="102"/>
      <c r="CH53" s="102"/>
      <c r="CI53" s="102">
        <v>118.3</v>
      </c>
      <c r="CJ53" s="102"/>
      <c r="CK53" s="102"/>
      <c r="CL53" s="102"/>
      <c r="CM53" s="102"/>
      <c r="CN53" s="3"/>
      <c r="CO53" s="38"/>
      <c r="CP53" s="27">
        <f t="shared" si="7"/>
        <v>1264</v>
      </c>
      <c r="CQ53" s="99">
        <v>628</v>
      </c>
      <c r="CR53" s="98">
        <v>601</v>
      </c>
      <c r="CS53" s="98"/>
      <c r="CT53" s="10"/>
      <c r="CU53" s="111">
        <v>15</v>
      </c>
      <c r="CV53" s="112">
        <v>20</v>
      </c>
      <c r="CW53" s="34">
        <f t="shared" si="8"/>
        <v>55491.9</v>
      </c>
    </row>
    <row r="54" spans="1:101" x14ac:dyDescent="0.25">
      <c r="A54" s="14">
        <v>49</v>
      </c>
      <c r="B54" s="31" t="s">
        <v>80</v>
      </c>
      <c r="C54" s="118">
        <v>11568.6</v>
      </c>
      <c r="D54" s="119">
        <v>3584.9</v>
      </c>
      <c r="E54" s="86">
        <f t="shared" si="2"/>
        <v>15153.5</v>
      </c>
      <c r="F54" s="38">
        <f t="shared" si="3"/>
        <v>4576.3999999999996</v>
      </c>
      <c r="G54" s="3">
        <v>291.10000000000002</v>
      </c>
      <c r="H54" s="38">
        <f t="shared" si="4"/>
        <v>87.9</v>
      </c>
      <c r="I54" s="86"/>
      <c r="J54" s="38"/>
      <c r="K54" s="3">
        <v>4.7</v>
      </c>
      <c r="L54" s="11">
        <v>3</v>
      </c>
      <c r="M54" s="38"/>
      <c r="N54" s="38"/>
      <c r="O54" s="49">
        <f t="shared" si="5"/>
        <v>7.7</v>
      </c>
      <c r="P54" s="20">
        <v>21.4</v>
      </c>
      <c r="Q54" s="3">
        <v>0</v>
      </c>
      <c r="R54" s="11">
        <v>203.7</v>
      </c>
      <c r="S54" s="11">
        <v>138.1</v>
      </c>
      <c r="T54" s="25"/>
      <c r="U54" s="49">
        <f t="shared" si="0"/>
        <v>363.2</v>
      </c>
      <c r="V54" s="32"/>
      <c r="W54" s="49"/>
      <c r="X54" s="11">
        <f t="shared" si="9"/>
        <v>87.6</v>
      </c>
      <c r="Y54" s="20">
        <v>30.1</v>
      </c>
      <c r="Z54" s="3">
        <v>27</v>
      </c>
      <c r="AA54" s="3"/>
      <c r="AB54" s="3"/>
      <c r="AC54" s="11"/>
      <c r="AD54" s="3"/>
      <c r="AE54" s="3">
        <v>8</v>
      </c>
      <c r="AF54" s="3"/>
      <c r="AG54" s="11"/>
      <c r="AH54" s="3"/>
      <c r="AI54" s="3"/>
      <c r="AJ54" s="3"/>
      <c r="AK54" s="3"/>
      <c r="AL54" s="3">
        <v>12</v>
      </c>
      <c r="AM54" s="3"/>
      <c r="AN54" s="3"/>
      <c r="AO54" s="3">
        <v>10.5</v>
      </c>
      <c r="AP54" s="9"/>
      <c r="AQ54" s="9"/>
      <c r="AR54" s="9"/>
      <c r="AS54" s="38"/>
      <c r="AT54" s="27">
        <v>48.9</v>
      </c>
      <c r="AU54" s="40">
        <v>12.5</v>
      </c>
      <c r="AV54" s="38">
        <v>36.4</v>
      </c>
      <c r="AW54" s="35">
        <f t="shared" si="6"/>
        <v>200.4</v>
      </c>
      <c r="AX54" s="102">
        <v>8.1999999999999993</v>
      </c>
      <c r="AY54" s="100">
        <v>17.600000000000001</v>
      </c>
      <c r="AZ54" s="102">
        <v>61.3</v>
      </c>
      <c r="BA54" s="11"/>
      <c r="BB54" s="11"/>
      <c r="BC54" s="11"/>
      <c r="BD54" s="11"/>
      <c r="BE54" s="11"/>
      <c r="BF54" s="11"/>
      <c r="BG54" s="98">
        <v>0</v>
      </c>
      <c r="BH54" s="98">
        <v>10.199999999999999</v>
      </c>
      <c r="BI54" s="102">
        <v>19.5</v>
      </c>
      <c r="BJ54" s="3"/>
      <c r="BK54" s="11"/>
      <c r="BL54" s="11"/>
      <c r="BM54" s="98">
        <v>8</v>
      </c>
      <c r="BN54" s="102"/>
      <c r="BO54" s="11">
        <v>5.5</v>
      </c>
      <c r="BP54" s="11"/>
      <c r="BQ54" s="102">
        <v>0</v>
      </c>
      <c r="BR54" s="102">
        <v>0</v>
      </c>
      <c r="BS54" s="11">
        <v>55</v>
      </c>
      <c r="BT54" s="102">
        <v>12.9</v>
      </c>
      <c r="BU54" s="98">
        <v>2.2000000000000002</v>
      </c>
      <c r="BV54" s="98">
        <v>0</v>
      </c>
      <c r="BW54" s="11"/>
      <c r="BX54" s="22"/>
      <c r="BY54" s="86"/>
      <c r="BZ54" s="32"/>
      <c r="CA54" s="117"/>
      <c r="CB54" s="32">
        <v>73.400000000000006</v>
      </c>
      <c r="CC54" s="28">
        <f t="shared" si="1"/>
        <v>31.4</v>
      </c>
      <c r="CD54" s="100"/>
      <c r="CE54" s="100"/>
      <c r="CF54" s="102">
        <v>0</v>
      </c>
      <c r="CG54" s="102"/>
      <c r="CH54" s="102"/>
      <c r="CI54" s="102">
        <v>31.4</v>
      </c>
      <c r="CJ54" s="102"/>
      <c r="CK54" s="102"/>
      <c r="CL54" s="102"/>
      <c r="CM54" s="102"/>
      <c r="CN54" s="3"/>
      <c r="CO54" s="38"/>
      <c r="CP54" s="27">
        <f t="shared" si="7"/>
        <v>279</v>
      </c>
      <c r="CQ54" s="99">
        <v>241</v>
      </c>
      <c r="CR54" s="98">
        <v>3</v>
      </c>
      <c r="CS54" s="98"/>
      <c r="CT54" s="10"/>
      <c r="CU54" s="111">
        <v>15</v>
      </c>
      <c r="CV54" s="112">
        <v>20</v>
      </c>
      <c r="CW54" s="34">
        <f t="shared" si="8"/>
        <v>21200.500000000007</v>
      </c>
    </row>
    <row r="55" spans="1:101" x14ac:dyDescent="0.25">
      <c r="A55" s="14">
        <v>50</v>
      </c>
      <c r="B55" s="31" t="s">
        <v>81</v>
      </c>
      <c r="C55" s="118">
        <v>31571.4</v>
      </c>
      <c r="D55" s="119">
        <v>11589.3</v>
      </c>
      <c r="E55" s="86">
        <f t="shared" si="2"/>
        <v>43160.7</v>
      </c>
      <c r="F55" s="38">
        <f t="shared" si="3"/>
        <v>13034.5</v>
      </c>
      <c r="G55" s="3">
        <v>436.7</v>
      </c>
      <c r="H55" s="38">
        <f t="shared" si="4"/>
        <v>131.9</v>
      </c>
      <c r="I55" s="86"/>
      <c r="J55" s="38"/>
      <c r="K55" s="3">
        <v>4.9000000000000004</v>
      </c>
      <c r="L55" s="11">
        <v>3</v>
      </c>
      <c r="M55" s="38"/>
      <c r="N55" s="38"/>
      <c r="O55" s="49">
        <f t="shared" si="5"/>
        <v>7.9</v>
      </c>
      <c r="P55" s="20">
        <v>77</v>
      </c>
      <c r="Q55" s="3">
        <v>30.3</v>
      </c>
      <c r="R55" s="11">
        <v>585</v>
      </c>
      <c r="S55" s="11">
        <v>470.3</v>
      </c>
      <c r="T55" s="25"/>
      <c r="U55" s="49">
        <f t="shared" si="0"/>
        <v>1162.5999999999999</v>
      </c>
      <c r="V55" s="32"/>
      <c r="W55" s="49"/>
      <c r="X55" s="11">
        <f t="shared" si="9"/>
        <v>168.6</v>
      </c>
      <c r="Y55" s="20">
        <v>89</v>
      </c>
      <c r="Z55" s="3">
        <v>61.1</v>
      </c>
      <c r="AA55" s="3"/>
      <c r="AB55" s="3"/>
      <c r="AC55" s="11"/>
      <c r="AD55" s="3"/>
      <c r="AE55" s="3">
        <v>8</v>
      </c>
      <c r="AF55" s="3"/>
      <c r="AG55" s="11"/>
      <c r="AH55" s="3"/>
      <c r="AI55" s="3"/>
      <c r="AJ55" s="3"/>
      <c r="AK55" s="3"/>
      <c r="AL55" s="3"/>
      <c r="AM55" s="3"/>
      <c r="AN55" s="3"/>
      <c r="AO55" s="3">
        <v>10.5</v>
      </c>
      <c r="AP55" s="9"/>
      <c r="AQ55" s="9"/>
      <c r="AR55" s="9"/>
      <c r="AS55" s="38"/>
      <c r="AT55" s="27">
        <v>129.1</v>
      </c>
      <c r="AU55" s="40">
        <v>92.7</v>
      </c>
      <c r="AV55" s="38">
        <v>36.4</v>
      </c>
      <c r="AW55" s="35">
        <f t="shared" si="6"/>
        <v>280.59999999999997</v>
      </c>
      <c r="AX55" s="102"/>
      <c r="AY55" s="100">
        <v>17.600000000000001</v>
      </c>
      <c r="AZ55" s="102">
        <v>147</v>
      </c>
      <c r="BA55" s="11"/>
      <c r="BB55" s="11"/>
      <c r="BC55" s="11"/>
      <c r="BD55" s="11"/>
      <c r="BE55" s="11"/>
      <c r="BF55" s="11"/>
      <c r="BG55" s="98">
        <v>0</v>
      </c>
      <c r="BH55" s="98">
        <v>10.199999999999999</v>
      </c>
      <c r="BI55" s="102">
        <v>19.5</v>
      </c>
      <c r="BJ55" s="3"/>
      <c r="BK55" s="11"/>
      <c r="BL55" s="11"/>
      <c r="BM55" s="98">
        <v>8</v>
      </c>
      <c r="BN55" s="102"/>
      <c r="BO55" s="11">
        <v>5.5</v>
      </c>
      <c r="BP55" s="11"/>
      <c r="BQ55" s="102">
        <v>0</v>
      </c>
      <c r="BR55" s="102">
        <v>0</v>
      </c>
      <c r="BS55" s="11">
        <v>55</v>
      </c>
      <c r="BT55" s="102">
        <v>8</v>
      </c>
      <c r="BU55" s="98">
        <v>7.3</v>
      </c>
      <c r="BV55" s="98">
        <v>2.5</v>
      </c>
      <c r="BW55" s="11"/>
      <c r="BX55" s="22"/>
      <c r="BY55" s="86"/>
      <c r="BZ55" s="32"/>
      <c r="CA55" s="117"/>
      <c r="CB55" s="32">
        <v>221.2</v>
      </c>
      <c r="CC55" s="28">
        <f t="shared" si="1"/>
        <v>71.099999999999994</v>
      </c>
      <c r="CD55" s="100"/>
      <c r="CE55" s="100"/>
      <c r="CF55" s="102">
        <v>0</v>
      </c>
      <c r="CG55" s="102"/>
      <c r="CH55" s="102"/>
      <c r="CI55" s="102">
        <v>71.099999999999994</v>
      </c>
      <c r="CJ55" s="102"/>
      <c r="CK55" s="102"/>
      <c r="CL55" s="102"/>
      <c r="CM55" s="102"/>
      <c r="CN55" s="3"/>
      <c r="CO55" s="38"/>
      <c r="CP55" s="27">
        <f t="shared" si="7"/>
        <v>1381.2</v>
      </c>
      <c r="CQ55" s="99">
        <v>212.3</v>
      </c>
      <c r="CR55" s="98">
        <v>1133.9000000000001</v>
      </c>
      <c r="CS55" s="98"/>
      <c r="CT55" s="10"/>
      <c r="CU55" s="111">
        <v>15</v>
      </c>
      <c r="CV55" s="112">
        <v>20</v>
      </c>
      <c r="CW55" s="34">
        <f t="shared" si="8"/>
        <v>60186.099999999984</v>
      </c>
    </row>
    <row r="56" spans="1:101" x14ac:dyDescent="0.25">
      <c r="A56" s="14">
        <v>51</v>
      </c>
      <c r="B56" s="31" t="s">
        <v>82</v>
      </c>
      <c r="C56" s="118">
        <v>21901.8</v>
      </c>
      <c r="D56" s="119">
        <v>7395.5</v>
      </c>
      <c r="E56" s="86">
        <f t="shared" si="2"/>
        <v>29297.3</v>
      </c>
      <c r="F56" s="38">
        <f t="shared" si="3"/>
        <v>8847.7999999999993</v>
      </c>
      <c r="G56" s="3">
        <v>436.7</v>
      </c>
      <c r="H56" s="38">
        <f t="shared" si="4"/>
        <v>131.9</v>
      </c>
      <c r="I56" s="86"/>
      <c r="J56" s="38"/>
      <c r="K56" s="3">
        <v>12.2</v>
      </c>
      <c r="L56" s="11">
        <v>3</v>
      </c>
      <c r="M56" s="38"/>
      <c r="N56" s="38"/>
      <c r="O56" s="49">
        <f t="shared" si="5"/>
        <v>15.2</v>
      </c>
      <c r="P56" s="20">
        <v>137</v>
      </c>
      <c r="Q56" s="3">
        <v>53.9</v>
      </c>
      <c r="R56" s="11">
        <v>401.3</v>
      </c>
      <c r="S56" s="11">
        <v>218</v>
      </c>
      <c r="T56" s="25"/>
      <c r="U56" s="49">
        <f t="shared" si="0"/>
        <v>810.2</v>
      </c>
      <c r="V56" s="32"/>
      <c r="W56" s="49"/>
      <c r="X56" s="11">
        <f t="shared" si="9"/>
        <v>113.1</v>
      </c>
      <c r="Y56" s="20">
        <v>61</v>
      </c>
      <c r="Z56" s="3">
        <v>33.6</v>
      </c>
      <c r="AA56" s="3"/>
      <c r="AB56" s="3"/>
      <c r="AC56" s="11"/>
      <c r="AD56" s="3"/>
      <c r="AE56" s="3">
        <v>8</v>
      </c>
      <c r="AF56" s="3"/>
      <c r="AG56" s="11"/>
      <c r="AH56" s="3"/>
      <c r="AI56" s="3"/>
      <c r="AJ56" s="3"/>
      <c r="AK56" s="3"/>
      <c r="AL56" s="3"/>
      <c r="AM56" s="3"/>
      <c r="AN56" s="3"/>
      <c r="AO56" s="3">
        <v>10.5</v>
      </c>
      <c r="AP56" s="9"/>
      <c r="AQ56" s="9"/>
      <c r="AR56" s="9"/>
      <c r="AS56" s="38"/>
      <c r="AT56" s="27">
        <v>56</v>
      </c>
      <c r="AU56" s="40">
        <v>19.600000000000001</v>
      </c>
      <c r="AV56" s="38">
        <v>36.4</v>
      </c>
      <c r="AW56" s="35">
        <f t="shared" si="6"/>
        <v>257</v>
      </c>
      <c r="AX56" s="102">
        <v>8.1999999999999993</v>
      </c>
      <c r="AY56" s="100">
        <v>17.600000000000001</v>
      </c>
      <c r="AZ56" s="102">
        <v>81.400000000000006</v>
      </c>
      <c r="BA56" s="11"/>
      <c r="BB56" s="11"/>
      <c r="BC56" s="11"/>
      <c r="BD56" s="11"/>
      <c r="BE56" s="11"/>
      <c r="BF56" s="11"/>
      <c r="BG56" s="98">
        <v>0</v>
      </c>
      <c r="BH56" s="98">
        <v>28.1</v>
      </c>
      <c r="BI56" s="102">
        <v>19.5</v>
      </c>
      <c r="BJ56" s="3"/>
      <c r="BK56" s="11"/>
      <c r="BL56" s="11"/>
      <c r="BM56" s="98">
        <v>8</v>
      </c>
      <c r="BN56" s="102"/>
      <c r="BO56" s="11">
        <v>5.5</v>
      </c>
      <c r="BP56" s="11"/>
      <c r="BQ56" s="102">
        <v>0</v>
      </c>
      <c r="BR56" s="102">
        <v>0</v>
      </c>
      <c r="BS56" s="11">
        <v>55</v>
      </c>
      <c r="BT56" s="102">
        <v>23.2</v>
      </c>
      <c r="BU56" s="98">
        <v>8.3000000000000007</v>
      </c>
      <c r="BV56" s="98">
        <v>2.2000000000000002</v>
      </c>
      <c r="BW56" s="11"/>
      <c r="BX56" s="22"/>
      <c r="BY56" s="86"/>
      <c r="BZ56" s="32"/>
      <c r="CA56" s="117"/>
      <c r="CB56" s="32">
        <v>148.80000000000001</v>
      </c>
      <c r="CC56" s="28">
        <f t="shared" si="1"/>
        <v>40.299999999999997</v>
      </c>
      <c r="CD56" s="100"/>
      <c r="CE56" s="100"/>
      <c r="CF56" s="102">
        <v>0</v>
      </c>
      <c r="CG56" s="102"/>
      <c r="CH56" s="102"/>
      <c r="CI56" s="102">
        <v>40.299999999999997</v>
      </c>
      <c r="CJ56" s="102"/>
      <c r="CK56" s="102"/>
      <c r="CL56" s="102"/>
      <c r="CM56" s="102"/>
      <c r="CN56" s="3"/>
      <c r="CO56" s="38"/>
      <c r="CP56" s="27">
        <f t="shared" si="7"/>
        <v>247.5</v>
      </c>
      <c r="CQ56" s="99">
        <v>198.1</v>
      </c>
      <c r="CR56" s="98">
        <v>14.4</v>
      </c>
      <c r="CS56" s="98"/>
      <c r="CT56" s="10"/>
      <c r="CU56" s="111">
        <v>15</v>
      </c>
      <c r="CV56" s="112">
        <v>20</v>
      </c>
      <c r="CW56" s="34">
        <f t="shared" si="8"/>
        <v>40401.799999999996</v>
      </c>
    </row>
    <row r="57" spans="1:101" x14ac:dyDescent="0.25">
      <c r="A57" s="14">
        <v>52</v>
      </c>
      <c r="B57" s="31" t="s">
        <v>83</v>
      </c>
      <c r="C57" s="118">
        <v>33721.599999999999</v>
      </c>
      <c r="D57" s="119">
        <v>11358</v>
      </c>
      <c r="E57" s="86">
        <f t="shared" si="2"/>
        <v>45079.6</v>
      </c>
      <c r="F57" s="38">
        <f t="shared" si="3"/>
        <v>13614</v>
      </c>
      <c r="G57" s="3">
        <v>582.20000000000005</v>
      </c>
      <c r="H57" s="38">
        <f t="shared" si="4"/>
        <v>175.8</v>
      </c>
      <c r="I57" s="86"/>
      <c r="J57" s="38"/>
      <c r="K57" s="3">
        <v>8.1</v>
      </c>
      <c r="L57" s="11">
        <v>3</v>
      </c>
      <c r="M57" s="38"/>
      <c r="N57" s="38"/>
      <c r="O57" s="49">
        <f t="shared" si="5"/>
        <v>11.1</v>
      </c>
      <c r="P57" s="20">
        <v>124.1</v>
      </c>
      <c r="Q57" s="3">
        <v>48.9</v>
      </c>
      <c r="R57" s="11">
        <v>426.9</v>
      </c>
      <c r="S57" s="11">
        <v>344</v>
      </c>
      <c r="T57" s="25"/>
      <c r="U57" s="49">
        <f t="shared" si="0"/>
        <v>943.9</v>
      </c>
      <c r="V57" s="32"/>
      <c r="W57" s="49"/>
      <c r="X57" s="11">
        <f t="shared" si="9"/>
        <v>206.89999999999998</v>
      </c>
      <c r="Y57" s="20">
        <v>115.8</v>
      </c>
      <c r="Z57" s="3">
        <v>77.599999999999994</v>
      </c>
      <c r="AA57" s="3"/>
      <c r="AB57" s="3"/>
      <c r="AC57" s="11"/>
      <c r="AD57" s="3"/>
      <c r="AE57" s="3">
        <v>3</v>
      </c>
      <c r="AF57" s="3"/>
      <c r="AG57" s="11"/>
      <c r="AH57" s="3"/>
      <c r="AI57" s="3"/>
      <c r="AJ57" s="3"/>
      <c r="AK57" s="3"/>
      <c r="AL57" s="3"/>
      <c r="AM57" s="3"/>
      <c r="AN57" s="3"/>
      <c r="AO57" s="3">
        <v>10.5</v>
      </c>
      <c r="AP57" s="9"/>
      <c r="AQ57" s="9"/>
      <c r="AR57" s="9"/>
      <c r="AS57" s="38"/>
      <c r="AT57" s="27">
        <v>68.400000000000006</v>
      </c>
      <c r="AU57" s="40">
        <v>32</v>
      </c>
      <c r="AV57" s="38">
        <v>36.4</v>
      </c>
      <c r="AW57" s="35">
        <f t="shared" si="6"/>
        <v>303.39999999999998</v>
      </c>
      <c r="AX57" s="102">
        <v>8.1999999999999993</v>
      </c>
      <c r="AY57" s="100">
        <v>21.9</v>
      </c>
      <c r="AZ57" s="102">
        <v>125.7</v>
      </c>
      <c r="BA57" s="11"/>
      <c r="BB57" s="11"/>
      <c r="BC57" s="11"/>
      <c r="BD57" s="11"/>
      <c r="BE57" s="11"/>
      <c r="BF57" s="11"/>
      <c r="BG57" s="98">
        <v>0</v>
      </c>
      <c r="BH57" s="98">
        <v>28.1</v>
      </c>
      <c r="BI57" s="102">
        <v>19.5</v>
      </c>
      <c r="BJ57" s="3"/>
      <c r="BK57" s="11"/>
      <c r="BL57" s="11"/>
      <c r="BM57" s="98">
        <v>8</v>
      </c>
      <c r="BN57" s="102"/>
      <c r="BO57" s="11">
        <v>5.5</v>
      </c>
      <c r="BP57" s="11"/>
      <c r="BQ57" s="102">
        <v>0</v>
      </c>
      <c r="BR57" s="102">
        <v>0</v>
      </c>
      <c r="BS57" s="11">
        <v>55</v>
      </c>
      <c r="BT57" s="102">
        <v>22.4</v>
      </c>
      <c r="BU57" s="98">
        <v>5.8</v>
      </c>
      <c r="BV57" s="98">
        <v>3.3</v>
      </c>
      <c r="BW57" s="11"/>
      <c r="BX57" s="22"/>
      <c r="BY57" s="86"/>
      <c r="BZ57" s="32"/>
      <c r="CA57" s="117"/>
      <c r="CB57" s="32">
        <v>286.5</v>
      </c>
      <c r="CC57" s="28">
        <f t="shared" si="1"/>
        <v>90.9</v>
      </c>
      <c r="CD57" s="100"/>
      <c r="CE57" s="100"/>
      <c r="CF57" s="102">
        <v>0</v>
      </c>
      <c r="CG57" s="102"/>
      <c r="CH57" s="102"/>
      <c r="CI57" s="102">
        <v>90.9</v>
      </c>
      <c r="CJ57" s="102"/>
      <c r="CK57" s="102"/>
      <c r="CL57" s="102"/>
      <c r="CM57" s="102"/>
      <c r="CN57" s="3"/>
      <c r="CO57" s="38"/>
      <c r="CP57" s="27">
        <f t="shared" si="7"/>
        <v>1843.5</v>
      </c>
      <c r="CQ57" s="99">
        <v>593.29999999999995</v>
      </c>
      <c r="CR57" s="98">
        <v>1215.2</v>
      </c>
      <c r="CS57" s="98"/>
      <c r="CT57" s="10"/>
      <c r="CU57" s="111">
        <v>15</v>
      </c>
      <c r="CV57" s="112">
        <v>20</v>
      </c>
      <c r="CW57" s="34">
        <f t="shared" si="8"/>
        <v>63206.200000000004</v>
      </c>
    </row>
    <row r="58" spans="1:101" x14ac:dyDescent="0.25">
      <c r="A58" s="14">
        <v>53</v>
      </c>
      <c r="B58" s="31" t="s">
        <v>84</v>
      </c>
      <c r="C58" s="118">
        <v>11040</v>
      </c>
      <c r="D58" s="119">
        <v>3704</v>
      </c>
      <c r="E58" s="86">
        <f t="shared" si="2"/>
        <v>14744</v>
      </c>
      <c r="F58" s="38">
        <f t="shared" si="3"/>
        <v>4452.7</v>
      </c>
      <c r="G58" s="3">
        <v>291.10000000000002</v>
      </c>
      <c r="H58" s="38">
        <f t="shared" si="4"/>
        <v>87.9</v>
      </c>
      <c r="I58" s="86"/>
      <c r="J58" s="38"/>
      <c r="K58" s="3"/>
      <c r="L58" s="11">
        <v>3</v>
      </c>
      <c r="M58" s="38"/>
      <c r="N58" s="38"/>
      <c r="O58" s="49">
        <f t="shared" si="5"/>
        <v>3</v>
      </c>
      <c r="P58" s="20">
        <v>25.7</v>
      </c>
      <c r="Q58" s="3">
        <v>10.073399999999999</v>
      </c>
      <c r="R58" s="11">
        <v>91.6</v>
      </c>
      <c r="S58" s="11">
        <v>128.69999999999999</v>
      </c>
      <c r="T58" s="25"/>
      <c r="U58" s="49">
        <f t="shared" si="0"/>
        <v>256.07339999999999</v>
      </c>
      <c r="V58" s="32"/>
      <c r="W58" s="49">
        <v>274.3</v>
      </c>
      <c r="X58" s="11">
        <f t="shared" si="9"/>
        <v>92</v>
      </c>
      <c r="Y58" s="20">
        <v>31</v>
      </c>
      <c r="Z58" s="3">
        <v>10</v>
      </c>
      <c r="AA58" s="3"/>
      <c r="AB58" s="3"/>
      <c r="AC58" s="11"/>
      <c r="AD58" s="3"/>
      <c r="AE58" s="3">
        <v>8</v>
      </c>
      <c r="AF58" s="3"/>
      <c r="AG58" s="11"/>
      <c r="AH58" s="3"/>
      <c r="AI58" s="3"/>
      <c r="AJ58" s="3"/>
      <c r="AK58" s="3">
        <v>36</v>
      </c>
      <c r="AL58" s="3"/>
      <c r="AM58" s="3"/>
      <c r="AN58" s="3"/>
      <c r="AO58" s="3">
        <v>7</v>
      </c>
      <c r="AP58" s="9"/>
      <c r="AQ58" s="9"/>
      <c r="AR58" s="9"/>
      <c r="AS58" s="38"/>
      <c r="AT58" s="27">
        <v>39.4</v>
      </c>
      <c r="AU58" s="40">
        <v>3</v>
      </c>
      <c r="AV58" s="38">
        <v>36.4</v>
      </c>
      <c r="AW58" s="35">
        <f t="shared" si="6"/>
        <v>253.50000000000003</v>
      </c>
      <c r="AX58" s="102">
        <v>45</v>
      </c>
      <c r="AY58" s="100">
        <v>17.600000000000001</v>
      </c>
      <c r="AZ58" s="102">
        <v>69.7</v>
      </c>
      <c r="BA58" s="11"/>
      <c r="BB58" s="11"/>
      <c r="BC58" s="11"/>
      <c r="BD58" s="11"/>
      <c r="BE58" s="11"/>
      <c r="BF58" s="11"/>
      <c r="BG58" s="98"/>
      <c r="BH58" s="98">
        <v>9.5</v>
      </c>
      <c r="BI58" s="102">
        <v>19.5</v>
      </c>
      <c r="BJ58" s="3"/>
      <c r="BK58" s="11"/>
      <c r="BL58" s="11"/>
      <c r="BM58" s="98">
        <v>8</v>
      </c>
      <c r="BN58" s="102"/>
      <c r="BO58" s="11">
        <v>5.5</v>
      </c>
      <c r="BP58" s="11"/>
      <c r="BQ58" s="102"/>
      <c r="BR58" s="102">
        <v>0</v>
      </c>
      <c r="BS58" s="11">
        <v>55</v>
      </c>
      <c r="BT58" s="102">
        <v>20.9</v>
      </c>
      <c r="BU58" s="98">
        <v>1.8</v>
      </c>
      <c r="BV58" s="98">
        <v>1</v>
      </c>
      <c r="BW58" s="11"/>
      <c r="BX58" s="22"/>
      <c r="BY58" s="86"/>
      <c r="BZ58" s="32"/>
      <c r="CA58" s="117"/>
      <c r="CB58" s="32">
        <v>54.3</v>
      </c>
      <c r="CC58" s="28">
        <f t="shared" si="1"/>
        <v>36.700000000000003</v>
      </c>
      <c r="CD58" s="100"/>
      <c r="CE58" s="100"/>
      <c r="CF58" s="102">
        <v>0</v>
      </c>
      <c r="CG58" s="102"/>
      <c r="CH58" s="102"/>
      <c r="CI58" s="102">
        <v>36.700000000000003</v>
      </c>
      <c r="CJ58" s="102"/>
      <c r="CK58" s="102"/>
      <c r="CL58" s="102"/>
      <c r="CM58" s="102"/>
      <c r="CN58" s="3"/>
      <c r="CO58" s="38"/>
      <c r="CP58" s="27">
        <f t="shared" si="7"/>
        <v>250.5</v>
      </c>
      <c r="CQ58" s="99">
        <v>125.5</v>
      </c>
      <c r="CR58" s="98">
        <v>90</v>
      </c>
      <c r="CS58" s="98"/>
      <c r="CT58" s="10"/>
      <c r="CU58" s="111">
        <v>15</v>
      </c>
      <c r="CV58" s="112">
        <v>20</v>
      </c>
      <c r="CW58" s="34">
        <f t="shared" si="8"/>
        <v>20835.473400000003</v>
      </c>
    </row>
    <row r="59" spans="1:101" x14ac:dyDescent="0.25">
      <c r="A59" s="14">
        <v>54</v>
      </c>
      <c r="B59" s="31" t="s">
        <v>85</v>
      </c>
      <c r="C59" s="118">
        <v>8638.9</v>
      </c>
      <c r="D59" s="119">
        <v>2581.6</v>
      </c>
      <c r="E59" s="86">
        <f t="shared" si="2"/>
        <v>11220.5</v>
      </c>
      <c r="F59" s="38">
        <f t="shared" si="3"/>
        <v>3388.6</v>
      </c>
      <c r="G59" s="3">
        <v>291.10000000000002</v>
      </c>
      <c r="H59" s="38">
        <f t="shared" si="4"/>
        <v>87.9</v>
      </c>
      <c r="I59" s="86"/>
      <c r="J59" s="38"/>
      <c r="K59" s="3">
        <v>9.8000000000000007</v>
      </c>
      <c r="L59" s="11">
        <v>3</v>
      </c>
      <c r="M59" s="38"/>
      <c r="N59" s="38"/>
      <c r="O59" s="49">
        <f t="shared" si="5"/>
        <v>12.8</v>
      </c>
      <c r="P59" s="20">
        <v>8.5</v>
      </c>
      <c r="Q59" s="3">
        <v>3.3577999999999997</v>
      </c>
      <c r="R59" s="11">
        <v>0</v>
      </c>
      <c r="S59" s="11">
        <v>158.69999999999999</v>
      </c>
      <c r="T59" s="9">
        <v>138</v>
      </c>
      <c r="U59" s="49">
        <f t="shared" si="0"/>
        <v>308.55779999999999</v>
      </c>
      <c r="V59" s="32"/>
      <c r="W59" s="49"/>
      <c r="X59" s="11">
        <f t="shared" si="9"/>
        <v>60</v>
      </c>
      <c r="Y59" s="20">
        <v>12</v>
      </c>
      <c r="Z59" s="3">
        <v>22</v>
      </c>
      <c r="AA59" s="3"/>
      <c r="AB59" s="3"/>
      <c r="AC59" s="11"/>
      <c r="AD59" s="4"/>
      <c r="AE59" s="3">
        <v>10.4</v>
      </c>
      <c r="AF59" s="3"/>
      <c r="AG59" s="11"/>
      <c r="AH59" s="3"/>
      <c r="AI59" s="3"/>
      <c r="AJ59" s="3"/>
      <c r="AK59" s="3"/>
      <c r="AL59" s="3"/>
      <c r="AM59" s="3"/>
      <c r="AN59" s="3">
        <v>5.0999999999999996</v>
      </c>
      <c r="AO59" s="3">
        <v>10.5</v>
      </c>
      <c r="AP59" s="9"/>
      <c r="AQ59" s="9"/>
      <c r="AR59" s="9"/>
      <c r="AS59" s="38"/>
      <c r="AT59" s="27">
        <v>41.9</v>
      </c>
      <c r="AU59" s="40">
        <v>5.5</v>
      </c>
      <c r="AV59" s="38">
        <v>36.4</v>
      </c>
      <c r="AW59" s="35">
        <f t="shared" si="6"/>
        <v>620.6</v>
      </c>
      <c r="AX59" s="102"/>
      <c r="AY59" s="100">
        <v>17.600000000000001</v>
      </c>
      <c r="AZ59" s="102">
        <v>60</v>
      </c>
      <c r="BA59" s="11">
        <v>420</v>
      </c>
      <c r="BB59" s="11"/>
      <c r="BC59" s="11"/>
      <c r="BD59" s="11"/>
      <c r="BE59" s="11"/>
      <c r="BF59" s="11"/>
      <c r="BG59" s="98">
        <v>0</v>
      </c>
      <c r="BH59" s="98">
        <v>28.1</v>
      </c>
      <c r="BI59" s="102">
        <v>19.5</v>
      </c>
      <c r="BJ59" s="3"/>
      <c r="BK59" s="11"/>
      <c r="BL59" s="11"/>
      <c r="BM59" s="98">
        <v>8</v>
      </c>
      <c r="BN59" s="102"/>
      <c r="BO59" s="11">
        <v>5.5</v>
      </c>
      <c r="BP59" s="11"/>
      <c r="BQ59" s="102">
        <v>0</v>
      </c>
      <c r="BR59" s="102">
        <v>0</v>
      </c>
      <c r="BS59" s="11">
        <v>55</v>
      </c>
      <c r="BT59" s="102">
        <v>5.8</v>
      </c>
      <c r="BU59" s="98">
        <v>0.7</v>
      </c>
      <c r="BV59" s="98">
        <v>0.4</v>
      </c>
      <c r="BW59" s="11"/>
      <c r="BX59" s="22"/>
      <c r="BY59" s="86"/>
      <c r="BZ59" s="32"/>
      <c r="CA59" s="117"/>
      <c r="CB59" s="32">
        <v>28</v>
      </c>
      <c r="CC59" s="28">
        <f t="shared" si="1"/>
        <v>27.1</v>
      </c>
      <c r="CD59" s="100"/>
      <c r="CE59" s="100"/>
      <c r="CF59" s="102">
        <v>0</v>
      </c>
      <c r="CG59" s="102"/>
      <c r="CH59" s="102"/>
      <c r="CI59" s="102">
        <v>27.1</v>
      </c>
      <c r="CJ59" s="102"/>
      <c r="CK59" s="102"/>
      <c r="CL59" s="102"/>
      <c r="CM59" s="102"/>
      <c r="CN59" s="3"/>
      <c r="CO59" s="38"/>
      <c r="CP59" s="27">
        <f t="shared" si="7"/>
        <v>261.3</v>
      </c>
      <c r="CQ59" s="107">
        <v>75</v>
      </c>
      <c r="CR59" s="98">
        <v>151.30000000000001</v>
      </c>
      <c r="CS59" s="98"/>
      <c r="CT59" s="10"/>
      <c r="CU59" s="111">
        <v>15</v>
      </c>
      <c r="CV59" s="112">
        <v>20</v>
      </c>
      <c r="CW59" s="34">
        <f t="shared" si="8"/>
        <v>16348.3578</v>
      </c>
    </row>
    <row r="60" spans="1:101" x14ac:dyDescent="0.25">
      <c r="A60" s="14">
        <v>55</v>
      </c>
      <c r="B60" s="31" t="s">
        <v>86</v>
      </c>
      <c r="C60" s="118">
        <v>42739.4</v>
      </c>
      <c r="D60" s="119">
        <v>14887.1</v>
      </c>
      <c r="E60" s="86">
        <f t="shared" si="2"/>
        <v>57626.5</v>
      </c>
      <c r="F60" s="38">
        <f t="shared" si="3"/>
        <v>17403.2</v>
      </c>
      <c r="G60" s="3">
        <v>582.20000000000005</v>
      </c>
      <c r="H60" s="38">
        <f t="shared" si="4"/>
        <v>175.8</v>
      </c>
      <c r="I60" s="86"/>
      <c r="J60" s="38"/>
      <c r="K60" s="3">
        <v>9.3000000000000007</v>
      </c>
      <c r="L60" s="11">
        <v>3</v>
      </c>
      <c r="M60" s="38"/>
      <c r="N60" s="38"/>
      <c r="O60" s="49">
        <f t="shared" si="5"/>
        <v>12.3</v>
      </c>
      <c r="P60" s="20">
        <v>55.6</v>
      </c>
      <c r="Q60" s="3">
        <v>21.9</v>
      </c>
      <c r="R60" s="11">
        <v>1260.0999999999999</v>
      </c>
      <c r="S60" s="11">
        <v>468</v>
      </c>
      <c r="T60" s="25"/>
      <c r="U60" s="49">
        <f t="shared" si="0"/>
        <v>1805.6</v>
      </c>
      <c r="V60" s="32"/>
      <c r="W60" s="49"/>
      <c r="X60" s="11">
        <f t="shared" si="9"/>
        <v>254.8</v>
      </c>
      <c r="Y60" s="20">
        <v>154</v>
      </c>
      <c r="Z60" s="3">
        <v>80.3</v>
      </c>
      <c r="AA60" s="3"/>
      <c r="AB60" s="3"/>
      <c r="AC60" s="11"/>
      <c r="AD60" s="3"/>
      <c r="AE60" s="3">
        <v>10</v>
      </c>
      <c r="AF60" s="3"/>
      <c r="AG60" s="11"/>
      <c r="AH60" s="3"/>
      <c r="AI60" s="3"/>
      <c r="AJ60" s="3"/>
      <c r="AK60" s="3"/>
      <c r="AL60" s="3"/>
      <c r="AM60" s="3"/>
      <c r="AN60" s="3"/>
      <c r="AO60" s="3">
        <v>10.5</v>
      </c>
      <c r="AP60" s="9"/>
      <c r="AQ60" s="9"/>
      <c r="AR60" s="9"/>
      <c r="AS60" s="38"/>
      <c r="AT60" s="27">
        <v>45</v>
      </c>
      <c r="AU60" s="40">
        <v>8.6999999999999993</v>
      </c>
      <c r="AV60" s="38">
        <v>36.4</v>
      </c>
      <c r="AW60" s="35">
        <f t="shared" si="6"/>
        <v>293.59999999999997</v>
      </c>
      <c r="AX60" s="102">
        <v>10</v>
      </c>
      <c r="AY60" s="100">
        <v>24</v>
      </c>
      <c r="AZ60" s="102">
        <v>126</v>
      </c>
      <c r="BA60" s="11"/>
      <c r="BB60" s="11"/>
      <c r="BC60" s="11"/>
      <c r="BD60" s="11"/>
      <c r="BE60" s="11"/>
      <c r="BF60" s="11"/>
      <c r="BG60" s="98">
        <v>0</v>
      </c>
      <c r="BH60" s="98">
        <v>28.1</v>
      </c>
      <c r="BI60" s="102">
        <v>19.5</v>
      </c>
      <c r="BJ60" s="3"/>
      <c r="BK60" s="11"/>
      <c r="BL60" s="11"/>
      <c r="BM60" s="98">
        <v>8</v>
      </c>
      <c r="BN60" s="102"/>
      <c r="BO60" s="11">
        <v>5.5</v>
      </c>
      <c r="BP60" s="11"/>
      <c r="BQ60" s="102">
        <v>0</v>
      </c>
      <c r="BR60" s="102">
        <v>0</v>
      </c>
      <c r="BS60" s="11">
        <v>55</v>
      </c>
      <c r="BT60" s="104">
        <v>2.4</v>
      </c>
      <c r="BU60" s="98">
        <v>11.4</v>
      </c>
      <c r="BV60" s="98">
        <v>3.7</v>
      </c>
      <c r="BW60" s="11"/>
      <c r="BX60" s="22"/>
      <c r="BY60" s="86"/>
      <c r="BZ60" s="32"/>
      <c r="CA60" s="117">
        <v>203</v>
      </c>
      <c r="CB60" s="32">
        <v>395.5</v>
      </c>
      <c r="CC60" s="28">
        <f t="shared" si="1"/>
        <v>471</v>
      </c>
      <c r="CD60" s="100"/>
      <c r="CE60" s="100">
        <v>125</v>
      </c>
      <c r="CF60" s="102">
        <v>0</v>
      </c>
      <c r="CG60" s="102"/>
      <c r="CH60" s="102"/>
      <c r="CI60" s="102">
        <v>346</v>
      </c>
      <c r="CJ60" s="102"/>
      <c r="CK60" s="102"/>
      <c r="CL60" s="102"/>
      <c r="CM60" s="102"/>
      <c r="CN60" s="3"/>
      <c r="CO60" s="38"/>
      <c r="CP60" s="27">
        <f t="shared" si="7"/>
        <v>2173.9</v>
      </c>
      <c r="CQ60" s="108">
        <v>686</v>
      </c>
      <c r="CR60" s="98">
        <v>1452.9</v>
      </c>
      <c r="CS60" s="98"/>
      <c r="CT60" s="10"/>
      <c r="CU60" s="111">
        <v>15</v>
      </c>
      <c r="CV60" s="112">
        <v>20</v>
      </c>
      <c r="CW60" s="34">
        <f t="shared" si="8"/>
        <v>81442.400000000009</v>
      </c>
    </row>
    <row r="61" spans="1:101" ht="18.75" customHeight="1" x14ac:dyDescent="0.25">
      <c r="A61" s="14">
        <v>56</v>
      </c>
      <c r="B61" s="31" t="s">
        <v>87</v>
      </c>
      <c r="C61" s="118">
        <v>0</v>
      </c>
      <c r="D61" s="119">
        <v>0</v>
      </c>
      <c r="E61" s="86">
        <f t="shared" si="2"/>
        <v>0</v>
      </c>
      <c r="F61" s="38">
        <f t="shared" si="3"/>
        <v>0</v>
      </c>
      <c r="G61" s="3">
        <v>0</v>
      </c>
      <c r="H61" s="38">
        <f t="shared" si="4"/>
        <v>0</v>
      </c>
      <c r="I61" s="86"/>
      <c r="J61" s="38"/>
      <c r="K61" s="3"/>
      <c r="L61" s="11">
        <v>0</v>
      </c>
      <c r="M61" s="38"/>
      <c r="N61" s="38"/>
      <c r="O61" s="49">
        <f t="shared" si="5"/>
        <v>0</v>
      </c>
      <c r="P61" s="20">
        <v>0</v>
      </c>
      <c r="Q61" s="3">
        <v>0</v>
      </c>
      <c r="R61" s="11">
        <v>0</v>
      </c>
      <c r="S61" s="11">
        <v>0</v>
      </c>
      <c r="T61" s="25"/>
      <c r="U61" s="49">
        <f t="shared" si="0"/>
        <v>0</v>
      </c>
      <c r="V61" s="32"/>
      <c r="W61" s="49"/>
      <c r="X61" s="11">
        <f t="shared" si="9"/>
        <v>0</v>
      </c>
      <c r="Y61" s="20"/>
      <c r="Z61" s="3"/>
      <c r="AA61" s="3"/>
      <c r="AB61" s="3"/>
      <c r="AC61" s="11"/>
      <c r="AD61" s="3"/>
      <c r="AE61" s="3"/>
      <c r="AF61" s="3"/>
      <c r="AG61" s="11"/>
      <c r="AH61" s="3"/>
      <c r="AI61" s="3"/>
      <c r="AJ61" s="3"/>
      <c r="AK61" s="3"/>
      <c r="AL61" s="3"/>
      <c r="AM61" s="3"/>
      <c r="AN61" s="3"/>
      <c r="AO61" s="3"/>
      <c r="AP61" s="9"/>
      <c r="AQ61" s="9"/>
      <c r="AR61" s="9"/>
      <c r="AS61" s="38"/>
      <c r="AT61" s="27">
        <v>0</v>
      </c>
      <c r="AU61" s="40">
        <v>0</v>
      </c>
      <c r="AV61" s="38"/>
      <c r="AW61" s="35">
        <f t="shared" si="6"/>
        <v>0</v>
      </c>
      <c r="AX61" s="102"/>
      <c r="AY61" s="100"/>
      <c r="AZ61" s="102"/>
      <c r="BA61" s="11"/>
      <c r="BB61" s="11"/>
      <c r="BC61" s="11"/>
      <c r="BD61" s="11"/>
      <c r="BE61" s="11"/>
      <c r="BF61" s="11"/>
      <c r="BG61" s="98"/>
      <c r="BH61" s="98"/>
      <c r="BI61" s="102"/>
      <c r="BJ61" s="3"/>
      <c r="BK61" s="11"/>
      <c r="BL61" s="11"/>
      <c r="BM61" s="98"/>
      <c r="BN61" s="102"/>
      <c r="BO61" s="11"/>
      <c r="BP61" s="11"/>
      <c r="BQ61" s="102"/>
      <c r="BR61" s="102"/>
      <c r="BS61" s="11"/>
      <c r="BT61" s="104">
        <v>0</v>
      </c>
      <c r="BU61" s="98"/>
      <c r="BV61" s="98"/>
      <c r="BW61" s="11"/>
      <c r="BX61" s="22"/>
      <c r="BY61" s="86"/>
      <c r="BZ61" s="32"/>
      <c r="CA61" s="117"/>
      <c r="CB61" s="32">
        <v>0</v>
      </c>
      <c r="CC61" s="28">
        <f t="shared" si="1"/>
        <v>0</v>
      </c>
      <c r="CD61" s="100"/>
      <c r="CE61" s="100"/>
      <c r="CF61" s="102">
        <v>0</v>
      </c>
      <c r="CG61" s="102"/>
      <c r="CH61" s="102"/>
      <c r="CI61" s="104">
        <v>0</v>
      </c>
      <c r="CJ61" s="104"/>
      <c r="CK61" s="104"/>
      <c r="CL61" s="104"/>
      <c r="CM61" s="104"/>
      <c r="CN61" s="6"/>
      <c r="CO61" s="83"/>
      <c r="CP61" s="27">
        <f t="shared" si="7"/>
        <v>0</v>
      </c>
      <c r="CQ61" s="108"/>
      <c r="CR61" s="98"/>
      <c r="CS61" s="98"/>
      <c r="CT61" s="10"/>
      <c r="CU61" s="111"/>
      <c r="CV61" s="112"/>
      <c r="CW61" s="34">
        <f t="shared" si="8"/>
        <v>0</v>
      </c>
    </row>
    <row r="62" spans="1:101" x14ac:dyDescent="0.25">
      <c r="A62" s="14">
        <v>57</v>
      </c>
      <c r="B62" s="31" t="s">
        <v>88</v>
      </c>
      <c r="C62" s="118">
        <v>47185.4</v>
      </c>
      <c r="D62" s="119">
        <v>18205.400000000001</v>
      </c>
      <c r="E62" s="86">
        <f t="shared" si="2"/>
        <v>65390.8</v>
      </c>
      <c r="F62" s="38">
        <f t="shared" si="3"/>
        <v>19748</v>
      </c>
      <c r="G62" s="3">
        <v>873.4</v>
      </c>
      <c r="H62" s="38">
        <f t="shared" si="4"/>
        <v>263.8</v>
      </c>
      <c r="I62" s="86"/>
      <c r="J62" s="38"/>
      <c r="K62" s="3"/>
      <c r="L62" s="11">
        <v>3</v>
      </c>
      <c r="M62" s="38"/>
      <c r="N62" s="38"/>
      <c r="O62" s="49">
        <f t="shared" si="5"/>
        <v>3</v>
      </c>
      <c r="P62" s="143">
        <v>137</v>
      </c>
      <c r="Q62" s="81">
        <v>53.9</v>
      </c>
      <c r="R62" s="11">
        <v>1450.6</v>
      </c>
      <c r="S62" s="11">
        <v>626</v>
      </c>
      <c r="T62" s="25"/>
      <c r="U62" s="49">
        <f t="shared" si="0"/>
        <v>2267.5</v>
      </c>
      <c r="V62" s="32"/>
      <c r="W62" s="49"/>
      <c r="X62" s="11">
        <f t="shared" si="9"/>
        <v>358.7</v>
      </c>
      <c r="Y62" s="20">
        <v>201</v>
      </c>
      <c r="Z62" s="3">
        <v>94.3</v>
      </c>
      <c r="AA62" s="3"/>
      <c r="AB62" s="3">
        <v>8.5</v>
      </c>
      <c r="AC62" s="11"/>
      <c r="AD62" s="3"/>
      <c r="AE62" s="3">
        <v>9</v>
      </c>
      <c r="AF62" s="3"/>
      <c r="AG62" s="11"/>
      <c r="AH62" s="3"/>
      <c r="AI62" s="3"/>
      <c r="AJ62" s="3"/>
      <c r="AK62" s="3"/>
      <c r="AL62" s="3"/>
      <c r="AM62" s="3"/>
      <c r="AN62" s="3"/>
      <c r="AO62" s="3">
        <v>10.5</v>
      </c>
      <c r="AP62" s="9"/>
      <c r="AQ62" s="9"/>
      <c r="AR62" s="9">
        <v>35.4</v>
      </c>
      <c r="AS62" s="38"/>
      <c r="AT62" s="27">
        <v>72.900000000000006</v>
      </c>
      <c r="AU62" s="40">
        <v>36.5</v>
      </c>
      <c r="AV62" s="38">
        <v>36.4</v>
      </c>
      <c r="AW62" s="35">
        <f t="shared" si="6"/>
        <v>424.50000000000006</v>
      </c>
      <c r="AX62" s="102"/>
      <c r="AY62" s="100">
        <v>17.8</v>
      </c>
      <c r="AZ62" s="102">
        <v>270</v>
      </c>
      <c r="BA62" s="11"/>
      <c r="BB62" s="11"/>
      <c r="BC62" s="11"/>
      <c r="BD62" s="11"/>
      <c r="BE62" s="11"/>
      <c r="BF62" s="11"/>
      <c r="BG62" s="98">
        <v>9.6</v>
      </c>
      <c r="BH62" s="98">
        <v>10.199999999999999</v>
      </c>
      <c r="BI62" s="102">
        <v>19.5</v>
      </c>
      <c r="BJ62" s="3"/>
      <c r="BK62" s="11"/>
      <c r="BL62" s="11"/>
      <c r="BM62" s="98">
        <v>8</v>
      </c>
      <c r="BN62" s="102"/>
      <c r="BO62" s="11">
        <v>5.5</v>
      </c>
      <c r="BP62" s="11"/>
      <c r="BQ62" s="102">
        <v>9.1</v>
      </c>
      <c r="BR62" s="102">
        <v>14</v>
      </c>
      <c r="BS62" s="11">
        <v>55</v>
      </c>
      <c r="BT62" s="103"/>
      <c r="BU62" s="98">
        <v>5.8</v>
      </c>
      <c r="BV62" s="98">
        <v>0</v>
      </c>
      <c r="BW62" s="11"/>
      <c r="BX62" s="22"/>
      <c r="BY62" s="86"/>
      <c r="BZ62" s="32"/>
      <c r="CA62" s="117">
        <v>204</v>
      </c>
      <c r="CB62" s="32">
        <v>505.2</v>
      </c>
      <c r="CC62" s="28">
        <f t="shared" si="1"/>
        <v>1055.3999999999999</v>
      </c>
      <c r="CD62" s="100"/>
      <c r="CE62" s="100"/>
      <c r="CF62" s="104">
        <v>815.8</v>
      </c>
      <c r="CG62" s="104"/>
      <c r="CH62" s="104">
        <v>150</v>
      </c>
      <c r="CI62" s="104">
        <v>89.6</v>
      </c>
      <c r="CJ62" s="104"/>
      <c r="CK62" s="104"/>
      <c r="CL62" s="104"/>
      <c r="CM62" s="104"/>
      <c r="CN62" s="6">
        <v>1653</v>
      </c>
      <c r="CO62" s="83"/>
      <c r="CP62" s="27">
        <f t="shared" si="7"/>
        <v>5114.4000000000005</v>
      </c>
      <c r="CQ62" s="108">
        <v>388</v>
      </c>
      <c r="CR62" s="98">
        <v>4680.1000000000004</v>
      </c>
      <c r="CS62" s="98">
        <v>11.3</v>
      </c>
      <c r="CT62" s="10"/>
      <c r="CU62" s="111">
        <v>15</v>
      </c>
      <c r="CV62" s="112">
        <v>20</v>
      </c>
      <c r="CW62" s="34">
        <f t="shared" si="8"/>
        <v>96281.599999999977</v>
      </c>
    </row>
    <row r="63" spans="1:101" x14ac:dyDescent="0.25">
      <c r="A63" s="14">
        <v>58</v>
      </c>
      <c r="B63" s="31" t="s">
        <v>133</v>
      </c>
      <c r="C63" s="118">
        <v>27598.1</v>
      </c>
      <c r="D63" s="119">
        <v>8781.7999999999993</v>
      </c>
      <c r="E63" s="86">
        <f t="shared" si="2"/>
        <v>36379.899999999994</v>
      </c>
      <c r="F63" s="38">
        <f t="shared" si="3"/>
        <v>10986.7</v>
      </c>
      <c r="G63" s="3">
        <v>582.29999999999995</v>
      </c>
      <c r="H63" s="38">
        <f t="shared" si="4"/>
        <v>175.9</v>
      </c>
      <c r="I63" s="86"/>
      <c r="J63" s="38"/>
      <c r="K63" s="3">
        <v>4.0999999999999996</v>
      </c>
      <c r="L63" s="11">
        <v>3</v>
      </c>
      <c r="M63" s="38"/>
      <c r="N63" s="38"/>
      <c r="O63" s="49">
        <f t="shared" si="5"/>
        <v>7.1</v>
      </c>
      <c r="P63" s="143">
        <v>137</v>
      </c>
      <c r="Q63" s="81">
        <v>53.9</v>
      </c>
      <c r="R63" s="11">
        <v>2037.1</v>
      </c>
      <c r="S63" s="11">
        <v>565.5</v>
      </c>
      <c r="T63" s="9"/>
      <c r="U63" s="49">
        <f t="shared" si="0"/>
        <v>2793.5</v>
      </c>
      <c r="V63" s="32"/>
      <c r="W63" s="49"/>
      <c r="X63" s="11">
        <f t="shared" si="9"/>
        <v>262</v>
      </c>
      <c r="Y63" s="20">
        <v>71</v>
      </c>
      <c r="Z63" s="3">
        <v>40.299999999999997</v>
      </c>
      <c r="AA63" s="3"/>
      <c r="AB63" s="3">
        <v>3.1</v>
      </c>
      <c r="AC63" s="11"/>
      <c r="AD63" s="3"/>
      <c r="AE63" s="3">
        <v>4.2</v>
      </c>
      <c r="AF63" s="3"/>
      <c r="AG63" s="11"/>
      <c r="AH63" s="3"/>
      <c r="AI63" s="3"/>
      <c r="AJ63" s="3"/>
      <c r="AK63" s="3">
        <v>108</v>
      </c>
      <c r="AL63" s="3"/>
      <c r="AM63" s="3"/>
      <c r="AN63" s="3"/>
      <c r="AO63" s="3"/>
      <c r="AP63" s="9"/>
      <c r="AQ63" s="9"/>
      <c r="AR63" s="9">
        <v>35.4</v>
      </c>
      <c r="AS63" s="38"/>
      <c r="AT63" s="27">
        <v>118.4</v>
      </c>
      <c r="AU63" s="40">
        <v>118.4</v>
      </c>
      <c r="AV63" s="38"/>
      <c r="AW63" s="35">
        <f t="shared" si="6"/>
        <v>317.3</v>
      </c>
      <c r="AX63" s="102"/>
      <c r="AY63" s="100">
        <v>17.600000000000001</v>
      </c>
      <c r="AZ63" s="102">
        <v>150</v>
      </c>
      <c r="BA63" s="11"/>
      <c r="BB63" s="11"/>
      <c r="BC63" s="11"/>
      <c r="BD63" s="11"/>
      <c r="BE63" s="11"/>
      <c r="BF63" s="11"/>
      <c r="BG63" s="98">
        <v>0</v>
      </c>
      <c r="BH63" s="98"/>
      <c r="BI63" s="102">
        <v>19.5</v>
      </c>
      <c r="BJ63" s="3"/>
      <c r="BK63" s="11"/>
      <c r="BL63" s="11"/>
      <c r="BM63" s="98">
        <v>8</v>
      </c>
      <c r="BN63" s="102"/>
      <c r="BO63" s="11">
        <v>5.5</v>
      </c>
      <c r="BP63" s="11"/>
      <c r="BQ63" s="100">
        <v>17</v>
      </c>
      <c r="BR63" s="104">
        <v>18</v>
      </c>
      <c r="BS63" s="11">
        <v>55</v>
      </c>
      <c r="BT63" s="104">
        <v>22.8</v>
      </c>
      <c r="BU63" s="98">
        <v>2.2000000000000002</v>
      </c>
      <c r="BV63" s="98">
        <v>1.7</v>
      </c>
      <c r="BW63" s="22"/>
      <c r="BX63" s="22"/>
      <c r="BY63" s="86"/>
      <c r="BZ63" s="32"/>
      <c r="CA63" s="117">
        <v>204</v>
      </c>
      <c r="CB63" s="32">
        <v>195.1</v>
      </c>
      <c r="CC63" s="28">
        <f t="shared" si="1"/>
        <v>239.2</v>
      </c>
      <c r="CD63" s="100"/>
      <c r="CE63" s="100"/>
      <c r="CF63" s="102">
        <v>209.2</v>
      </c>
      <c r="CG63" s="104"/>
      <c r="CH63" s="104"/>
      <c r="CI63" s="104">
        <v>30</v>
      </c>
      <c r="CJ63" s="104"/>
      <c r="CK63" s="104"/>
      <c r="CL63" s="104"/>
      <c r="CM63" s="104"/>
      <c r="CN63" s="6"/>
      <c r="CO63" s="83"/>
      <c r="CP63" s="27">
        <f t="shared" si="7"/>
        <v>12583.599999999999</v>
      </c>
      <c r="CQ63" s="108">
        <v>977.4</v>
      </c>
      <c r="CR63" s="98">
        <v>11560.9</v>
      </c>
      <c r="CS63" s="98">
        <v>10.3</v>
      </c>
      <c r="CT63" s="10"/>
      <c r="CU63" s="111">
        <v>15</v>
      </c>
      <c r="CV63" s="112">
        <v>20</v>
      </c>
      <c r="CW63" s="34">
        <f t="shared" si="8"/>
        <v>64844.999999999993</v>
      </c>
    </row>
    <row r="64" spans="1:101" x14ac:dyDescent="0.25">
      <c r="A64" s="14">
        <v>59</v>
      </c>
      <c r="B64" s="31" t="s">
        <v>204</v>
      </c>
      <c r="C64" s="118">
        <v>28847.599999999999</v>
      </c>
      <c r="D64" s="119">
        <v>8287.7999999999993</v>
      </c>
      <c r="E64" s="86">
        <f t="shared" si="2"/>
        <v>37135.399999999994</v>
      </c>
      <c r="F64" s="38">
        <f t="shared" si="3"/>
        <v>11214.9</v>
      </c>
      <c r="G64" s="3">
        <v>582.29999999999995</v>
      </c>
      <c r="H64" s="38">
        <f t="shared" si="4"/>
        <v>175.9</v>
      </c>
      <c r="I64" s="86"/>
      <c r="J64" s="38"/>
      <c r="K64" s="3">
        <v>9.3000000000000007</v>
      </c>
      <c r="L64" s="11">
        <v>3</v>
      </c>
      <c r="M64" s="38"/>
      <c r="N64" s="38"/>
      <c r="O64" s="49">
        <f t="shared" si="5"/>
        <v>12.3</v>
      </c>
      <c r="P64" s="143">
        <v>128.4</v>
      </c>
      <c r="Q64" s="81">
        <v>50.6</v>
      </c>
      <c r="R64" s="11">
        <v>2376.3000000000002</v>
      </c>
      <c r="S64" s="11">
        <v>624</v>
      </c>
      <c r="T64" s="9"/>
      <c r="U64" s="49">
        <f t="shared" si="0"/>
        <v>3179.3</v>
      </c>
      <c r="V64" s="32"/>
      <c r="W64" s="49"/>
      <c r="X64" s="11">
        <f t="shared" si="9"/>
        <v>861</v>
      </c>
      <c r="Y64" s="20">
        <v>100</v>
      </c>
      <c r="Z64" s="3">
        <v>99.9</v>
      </c>
      <c r="AA64" s="3"/>
      <c r="AB64" s="3"/>
      <c r="AC64" s="11"/>
      <c r="AD64" s="3"/>
      <c r="AE64" s="3">
        <v>8</v>
      </c>
      <c r="AF64" s="3"/>
      <c r="AG64" s="11"/>
      <c r="AH64" s="3"/>
      <c r="AI64" s="3"/>
      <c r="AJ64" s="3"/>
      <c r="AK64" s="3">
        <v>108</v>
      </c>
      <c r="AL64" s="3"/>
      <c r="AM64" s="3"/>
      <c r="AN64" s="3">
        <v>495.1</v>
      </c>
      <c r="AO64" s="3">
        <v>50</v>
      </c>
      <c r="AP64" s="9"/>
      <c r="AQ64" s="9"/>
      <c r="AR64" s="9"/>
      <c r="AS64" s="38"/>
      <c r="AT64" s="27">
        <v>105.19999999999999</v>
      </c>
      <c r="AU64" s="40">
        <v>68.8</v>
      </c>
      <c r="AV64" s="80">
        <v>36.4</v>
      </c>
      <c r="AW64" s="35">
        <f t="shared" si="6"/>
        <v>444.90000000000003</v>
      </c>
      <c r="AX64" s="102">
        <v>8.1999999999999993</v>
      </c>
      <c r="AY64" s="100">
        <v>17.8</v>
      </c>
      <c r="AZ64" s="102">
        <v>237.5</v>
      </c>
      <c r="BA64" s="11"/>
      <c r="BB64" s="11"/>
      <c r="BC64" s="3"/>
      <c r="BD64" s="3"/>
      <c r="BE64" s="3"/>
      <c r="BF64" s="3"/>
      <c r="BG64" s="98">
        <v>0</v>
      </c>
      <c r="BH64" s="98">
        <v>28.1</v>
      </c>
      <c r="BI64" s="102">
        <v>19.5</v>
      </c>
      <c r="BJ64" s="3"/>
      <c r="BK64" s="11"/>
      <c r="BL64" s="11"/>
      <c r="BM64" s="98">
        <v>8</v>
      </c>
      <c r="BN64" s="102">
        <v>35</v>
      </c>
      <c r="BO64" s="11">
        <v>5.5</v>
      </c>
      <c r="BP64" s="11"/>
      <c r="BQ64" s="100">
        <v>0</v>
      </c>
      <c r="BR64" s="104">
        <v>18</v>
      </c>
      <c r="BS64" s="11">
        <v>55</v>
      </c>
      <c r="BT64" s="104">
        <v>8</v>
      </c>
      <c r="BU64" s="98">
        <v>4.3</v>
      </c>
      <c r="BV64" s="11"/>
      <c r="BW64" s="22"/>
      <c r="BX64" s="22"/>
      <c r="BY64" s="86"/>
      <c r="BZ64" s="32"/>
      <c r="CA64" s="117">
        <v>204</v>
      </c>
      <c r="CB64" s="32">
        <v>189</v>
      </c>
      <c r="CC64" s="28">
        <f t="shared" si="1"/>
        <v>250</v>
      </c>
      <c r="CD64" s="101"/>
      <c r="CE64" s="101"/>
      <c r="CF64" s="104"/>
      <c r="CG64" s="104"/>
      <c r="CH64" s="104"/>
      <c r="CI64" s="104">
        <v>250</v>
      </c>
      <c r="CJ64" s="104"/>
      <c r="CK64" s="104"/>
      <c r="CL64" s="104"/>
      <c r="CM64" s="104"/>
      <c r="CN64" s="6">
        <v>542</v>
      </c>
      <c r="CO64" s="83"/>
      <c r="CP64" s="27">
        <f t="shared" si="7"/>
        <v>16511.7</v>
      </c>
      <c r="CQ64" s="108">
        <v>1003.7</v>
      </c>
      <c r="CR64" s="98">
        <v>15458</v>
      </c>
      <c r="CS64" s="98"/>
      <c r="CT64" s="10"/>
      <c r="CU64" s="111">
        <v>20</v>
      </c>
      <c r="CV64" s="112">
        <v>30</v>
      </c>
      <c r="CW64" s="34">
        <f t="shared" si="8"/>
        <v>70865.899999999994</v>
      </c>
    </row>
    <row r="65" spans="1:102" x14ac:dyDescent="0.25">
      <c r="A65" s="14">
        <v>60</v>
      </c>
      <c r="B65" s="31" t="s">
        <v>205</v>
      </c>
      <c r="C65" s="118">
        <v>22224.3</v>
      </c>
      <c r="D65" s="119">
        <v>6091.6</v>
      </c>
      <c r="E65" s="86">
        <f t="shared" si="2"/>
        <v>28315.9</v>
      </c>
      <c r="F65" s="38">
        <f t="shared" si="3"/>
        <v>8551.4</v>
      </c>
      <c r="G65" s="3">
        <v>436.7</v>
      </c>
      <c r="H65" s="38">
        <f t="shared" si="4"/>
        <v>131.9</v>
      </c>
      <c r="I65" s="86"/>
      <c r="J65" s="38"/>
      <c r="K65" s="3">
        <v>12.2</v>
      </c>
      <c r="L65" s="11">
        <v>3</v>
      </c>
      <c r="M65" s="38"/>
      <c r="N65" s="38"/>
      <c r="O65" s="49">
        <f t="shared" si="5"/>
        <v>15.2</v>
      </c>
      <c r="P65" s="20">
        <v>128.4</v>
      </c>
      <c r="Q65" s="3">
        <v>50.6</v>
      </c>
      <c r="R65" s="11">
        <v>2446.1</v>
      </c>
      <c r="S65" s="11">
        <v>624</v>
      </c>
      <c r="T65" s="9"/>
      <c r="U65" s="49">
        <f t="shared" si="0"/>
        <v>3249.1</v>
      </c>
      <c r="V65" s="32"/>
      <c r="W65" s="49"/>
      <c r="X65" s="11">
        <f t="shared" si="9"/>
        <v>609.6</v>
      </c>
      <c r="Y65" s="20">
        <v>40.700000000000003</v>
      </c>
      <c r="Z65" s="3">
        <v>94.5</v>
      </c>
      <c r="AA65" s="3">
        <v>50</v>
      </c>
      <c r="AB65" s="3"/>
      <c r="AC65" s="11">
        <v>70</v>
      </c>
      <c r="AD65" s="3"/>
      <c r="AE65" s="3">
        <v>12.8</v>
      </c>
      <c r="AF65" s="3"/>
      <c r="AG65" s="11"/>
      <c r="AH65" s="3"/>
      <c r="AI65" s="3"/>
      <c r="AJ65" s="3"/>
      <c r="AK65" s="3">
        <v>54.3</v>
      </c>
      <c r="AL65" s="3"/>
      <c r="AM65" s="3"/>
      <c r="AN65" s="3">
        <v>276.8</v>
      </c>
      <c r="AO65" s="3">
        <v>10.5</v>
      </c>
      <c r="AP65" s="9"/>
      <c r="AQ65" s="9"/>
      <c r="AR65" s="9"/>
      <c r="AS65" s="38"/>
      <c r="AT65" s="27">
        <v>165.70000000000002</v>
      </c>
      <c r="AU65" s="40">
        <v>129.30000000000001</v>
      </c>
      <c r="AV65" s="80">
        <v>36.4</v>
      </c>
      <c r="AW65" s="35">
        <f t="shared" si="6"/>
        <v>322.20000000000005</v>
      </c>
      <c r="AX65" s="102">
        <v>20.100000000000001</v>
      </c>
      <c r="AY65" s="100">
        <v>17.600000000000001</v>
      </c>
      <c r="AZ65" s="102">
        <v>113.8</v>
      </c>
      <c r="BA65" s="11"/>
      <c r="BB65" s="11"/>
      <c r="BC65" s="3"/>
      <c r="BD65" s="3"/>
      <c r="BE65" s="3"/>
      <c r="BF65" s="3"/>
      <c r="BG65" s="98">
        <v>0</v>
      </c>
      <c r="BH65" s="98">
        <v>24.6</v>
      </c>
      <c r="BI65" s="102">
        <v>19.5</v>
      </c>
      <c r="BJ65" s="3"/>
      <c r="BK65" s="11"/>
      <c r="BL65" s="11"/>
      <c r="BM65" s="98">
        <v>8</v>
      </c>
      <c r="BN65" s="102">
        <v>35</v>
      </c>
      <c r="BO65" s="11">
        <v>5.5</v>
      </c>
      <c r="BP65" s="11"/>
      <c r="BQ65" s="100">
        <v>0</v>
      </c>
      <c r="BR65" s="104"/>
      <c r="BS65" s="11">
        <v>55</v>
      </c>
      <c r="BT65" s="104">
        <v>20</v>
      </c>
      <c r="BU65" s="98">
        <v>3.1</v>
      </c>
      <c r="BV65" s="11"/>
      <c r="BW65" s="22"/>
      <c r="BX65" s="22"/>
      <c r="BY65" s="86"/>
      <c r="BZ65" s="32"/>
      <c r="CA65" s="117">
        <v>204</v>
      </c>
      <c r="CB65" s="32">
        <v>130.9</v>
      </c>
      <c r="CC65" s="28">
        <f t="shared" si="1"/>
        <v>35.4</v>
      </c>
      <c r="CD65" s="101"/>
      <c r="CE65" s="101"/>
      <c r="CF65" s="104"/>
      <c r="CG65" s="104"/>
      <c r="CH65" s="104"/>
      <c r="CI65" s="104">
        <v>35.4</v>
      </c>
      <c r="CJ65" s="104"/>
      <c r="CK65" s="104"/>
      <c r="CL65" s="104"/>
      <c r="CM65" s="104"/>
      <c r="CN65" s="6">
        <v>317</v>
      </c>
      <c r="CO65" s="83"/>
      <c r="CP65" s="27">
        <f t="shared" si="7"/>
        <v>13131.8</v>
      </c>
      <c r="CQ65" s="108">
        <v>764.8</v>
      </c>
      <c r="CR65" s="98">
        <v>12332</v>
      </c>
      <c r="CS65" s="98"/>
      <c r="CT65" s="10"/>
      <c r="CU65" s="111">
        <v>15</v>
      </c>
      <c r="CV65" s="112">
        <v>20</v>
      </c>
      <c r="CW65" s="34">
        <f t="shared" si="8"/>
        <v>55299.799999999996</v>
      </c>
    </row>
    <row r="66" spans="1:102" x14ac:dyDescent="0.25">
      <c r="A66" s="14">
        <v>61</v>
      </c>
      <c r="B66" s="5" t="s">
        <v>89</v>
      </c>
      <c r="C66" s="118">
        <v>13673.5</v>
      </c>
      <c r="D66" s="119">
        <v>4101.3</v>
      </c>
      <c r="E66" s="86">
        <f t="shared" si="2"/>
        <v>17774.8</v>
      </c>
      <c r="F66" s="38">
        <f t="shared" si="3"/>
        <v>5368</v>
      </c>
      <c r="G66" s="3">
        <v>582.5</v>
      </c>
      <c r="H66" s="38">
        <v>176</v>
      </c>
      <c r="I66" s="86"/>
      <c r="J66" s="38"/>
      <c r="K66" s="3">
        <v>8</v>
      </c>
      <c r="L66" s="11">
        <v>0</v>
      </c>
      <c r="M66" s="38"/>
      <c r="N66" s="38"/>
      <c r="O66" s="49">
        <f t="shared" si="5"/>
        <v>8</v>
      </c>
      <c r="P66" s="143">
        <v>25.7</v>
      </c>
      <c r="Q66" s="81">
        <v>10.073399999999999</v>
      </c>
      <c r="R66" s="11">
        <v>456</v>
      </c>
      <c r="S66" s="11">
        <v>189.1</v>
      </c>
      <c r="T66" s="9">
        <v>82.8</v>
      </c>
      <c r="U66" s="49">
        <f t="shared" si="0"/>
        <v>763.6733999999999</v>
      </c>
      <c r="V66" s="32"/>
      <c r="W66" s="49"/>
      <c r="X66" s="11">
        <f t="shared" si="9"/>
        <v>81</v>
      </c>
      <c r="Y66" s="20">
        <v>30</v>
      </c>
      <c r="Z66" s="3">
        <v>29</v>
      </c>
      <c r="AA66" s="3"/>
      <c r="AB66" s="3"/>
      <c r="AC66" s="11"/>
      <c r="AD66" s="3"/>
      <c r="AE66" s="3">
        <v>8</v>
      </c>
      <c r="AF66" s="3"/>
      <c r="AG66" s="11"/>
      <c r="AH66" s="3"/>
      <c r="AI66" s="3"/>
      <c r="AJ66" s="3"/>
      <c r="AK66" s="3"/>
      <c r="AL66" s="3"/>
      <c r="AM66" s="3"/>
      <c r="AN66" s="3">
        <v>3.5</v>
      </c>
      <c r="AO66" s="3">
        <v>10.5</v>
      </c>
      <c r="AP66" s="9"/>
      <c r="AQ66" s="9"/>
      <c r="AR66" s="25"/>
      <c r="AS66" s="38"/>
      <c r="AT66" s="27">
        <v>10</v>
      </c>
      <c r="AU66" s="42">
        <v>5.0999999999999996</v>
      </c>
      <c r="AV66" s="80">
        <v>5</v>
      </c>
      <c r="AW66" s="35">
        <f t="shared" si="6"/>
        <v>226.4</v>
      </c>
      <c r="AX66" s="102">
        <v>60</v>
      </c>
      <c r="AY66" s="101">
        <v>36.5</v>
      </c>
      <c r="AZ66" s="103">
        <v>57.7</v>
      </c>
      <c r="BA66" s="3"/>
      <c r="BB66" s="3"/>
      <c r="BC66" s="3"/>
      <c r="BD66" s="3"/>
      <c r="BE66" s="3"/>
      <c r="BF66" s="3"/>
      <c r="BG66" s="98">
        <v>0</v>
      </c>
      <c r="BH66" s="98">
        <v>28.1</v>
      </c>
      <c r="BI66" s="103">
        <v>19.5</v>
      </c>
      <c r="BJ66" s="2"/>
      <c r="BK66" s="2"/>
      <c r="BL66" s="2"/>
      <c r="BM66" s="98">
        <v>8</v>
      </c>
      <c r="BN66" s="104"/>
      <c r="BO66" s="11">
        <v>5.4</v>
      </c>
      <c r="BP66" s="11"/>
      <c r="BQ66" s="104">
        <v>0</v>
      </c>
      <c r="BR66" s="104">
        <v>0</v>
      </c>
      <c r="BS66" s="2"/>
      <c r="BT66" s="104">
        <v>11.2</v>
      </c>
      <c r="BU66" s="11"/>
      <c r="BV66" s="11"/>
      <c r="BW66" s="2"/>
      <c r="BX66" s="31"/>
      <c r="BY66" s="87"/>
      <c r="BZ66" s="32"/>
      <c r="CA66" s="117"/>
      <c r="CB66" s="32">
        <v>71</v>
      </c>
      <c r="CC66" s="28">
        <f t="shared" si="1"/>
        <v>40.299999999999997</v>
      </c>
      <c r="CD66" s="101"/>
      <c r="CE66" s="101"/>
      <c r="CF66" s="104"/>
      <c r="CG66" s="104"/>
      <c r="CH66" s="104"/>
      <c r="CI66" s="104">
        <v>40.299999999999997</v>
      </c>
      <c r="CJ66" s="104"/>
      <c r="CK66" s="104"/>
      <c r="CL66" s="104"/>
      <c r="CM66" s="104"/>
      <c r="CN66" s="2"/>
      <c r="CO66" s="84"/>
      <c r="CP66" s="27">
        <f t="shared" si="7"/>
        <v>620</v>
      </c>
      <c r="CQ66" s="109">
        <v>277</v>
      </c>
      <c r="CR66" s="102">
        <v>308</v>
      </c>
      <c r="CS66" s="102"/>
      <c r="CT66" s="6"/>
      <c r="CU66" s="111">
        <v>15</v>
      </c>
      <c r="CV66" s="112">
        <v>20</v>
      </c>
      <c r="CW66" s="34">
        <f t="shared" si="8"/>
        <v>25721.6734</v>
      </c>
    </row>
    <row r="67" spans="1:102" x14ac:dyDescent="0.25">
      <c r="A67" s="14">
        <v>62</v>
      </c>
      <c r="B67" s="37" t="s">
        <v>90</v>
      </c>
      <c r="C67" s="118">
        <v>11103.2</v>
      </c>
      <c r="D67" s="119">
        <v>3704.2</v>
      </c>
      <c r="E67" s="86">
        <f t="shared" si="2"/>
        <v>14807.400000000001</v>
      </c>
      <c r="F67" s="38">
        <f t="shared" si="3"/>
        <v>4471.8</v>
      </c>
      <c r="G67" s="3">
        <v>0</v>
      </c>
      <c r="H67" s="38">
        <f t="shared" si="4"/>
        <v>0</v>
      </c>
      <c r="I67" s="86"/>
      <c r="J67" s="38"/>
      <c r="K67" s="3"/>
      <c r="L67" s="3"/>
      <c r="M67" s="38"/>
      <c r="N67" s="38"/>
      <c r="O67" s="49">
        <f t="shared" si="5"/>
        <v>0</v>
      </c>
      <c r="P67" s="144"/>
      <c r="Q67" s="2"/>
      <c r="R67" s="11">
        <v>0</v>
      </c>
      <c r="S67" s="17"/>
      <c r="T67" s="25"/>
      <c r="U67" s="49">
        <f t="shared" si="0"/>
        <v>0</v>
      </c>
      <c r="V67" s="33"/>
      <c r="W67" s="49"/>
      <c r="X67" s="11">
        <f t="shared" si="9"/>
        <v>0</v>
      </c>
      <c r="Y67" s="20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9"/>
      <c r="AQ67" s="9"/>
      <c r="AR67" s="9"/>
      <c r="AS67" s="38"/>
      <c r="AT67" s="27">
        <v>0</v>
      </c>
      <c r="AU67" s="43">
        <v>0</v>
      </c>
      <c r="AV67" s="39"/>
      <c r="AW67" s="35">
        <f t="shared" si="6"/>
        <v>0</v>
      </c>
      <c r="AX67" s="102"/>
      <c r="AY67" s="20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6"/>
      <c r="BU67" s="2"/>
      <c r="BV67" s="3"/>
      <c r="BW67" s="3"/>
      <c r="BX67" s="9"/>
      <c r="BY67" s="88"/>
      <c r="BZ67" s="33"/>
      <c r="CA67" s="117"/>
      <c r="CB67" s="32"/>
      <c r="CC67" s="28">
        <f t="shared" si="1"/>
        <v>400.7</v>
      </c>
      <c r="CD67" s="100">
        <v>400.7</v>
      </c>
      <c r="CE67" s="100"/>
      <c r="CF67" s="102"/>
      <c r="CG67" s="102"/>
      <c r="CH67" s="102"/>
      <c r="CI67" s="102">
        <v>0</v>
      </c>
      <c r="CJ67" s="102"/>
      <c r="CK67" s="102"/>
      <c r="CL67" s="102"/>
      <c r="CM67" s="102"/>
      <c r="CN67" s="3"/>
      <c r="CO67" s="38"/>
      <c r="CP67" s="27">
        <f t="shared" si="7"/>
        <v>0</v>
      </c>
      <c r="CQ67" s="100"/>
      <c r="CR67" s="102"/>
      <c r="CS67" s="102"/>
      <c r="CT67" s="10"/>
      <c r="CU67" s="111"/>
      <c r="CV67" s="112"/>
      <c r="CW67" s="34">
        <f t="shared" si="8"/>
        <v>19679.900000000001</v>
      </c>
    </row>
    <row r="68" spans="1:102" x14ac:dyDescent="0.25">
      <c r="A68" s="14">
        <v>63</v>
      </c>
      <c r="B68" s="37" t="s">
        <v>91</v>
      </c>
      <c r="C68" s="118">
        <v>4198.1000000000004</v>
      </c>
      <c r="D68" s="119">
        <v>1308.0999999999999</v>
      </c>
      <c r="E68" s="86">
        <f t="shared" si="2"/>
        <v>5506.2000000000007</v>
      </c>
      <c r="F68" s="38">
        <f t="shared" si="3"/>
        <v>1662.9</v>
      </c>
      <c r="G68" s="3">
        <v>0</v>
      </c>
      <c r="H68" s="38">
        <f t="shared" si="4"/>
        <v>0</v>
      </c>
      <c r="I68" s="86"/>
      <c r="J68" s="38"/>
      <c r="K68" s="3"/>
      <c r="L68" s="3"/>
      <c r="M68" s="38"/>
      <c r="N68" s="38"/>
      <c r="O68" s="49">
        <f t="shared" si="5"/>
        <v>0</v>
      </c>
      <c r="P68" s="145">
        <v>0</v>
      </c>
      <c r="Q68" s="3"/>
      <c r="R68" s="11">
        <v>0</v>
      </c>
      <c r="S68" s="3"/>
      <c r="T68" s="25"/>
      <c r="U68" s="49">
        <f t="shared" si="0"/>
        <v>0</v>
      </c>
      <c r="V68" s="33"/>
      <c r="W68" s="49"/>
      <c r="X68" s="11">
        <f t="shared" si="9"/>
        <v>0</v>
      </c>
      <c r="Y68" s="20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9"/>
      <c r="AQ68" s="9"/>
      <c r="AR68" s="9"/>
      <c r="AS68" s="38"/>
      <c r="AT68" s="27">
        <v>0</v>
      </c>
      <c r="AU68" s="43">
        <v>0</v>
      </c>
      <c r="AV68" s="39"/>
      <c r="AW68" s="35">
        <f t="shared" si="6"/>
        <v>0</v>
      </c>
      <c r="AX68" s="3"/>
      <c r="AY68" s="20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9"/>
      <c r="BY68" s="88"/>
      <c r="BZ68" s="33"/>
      <c r="CA68" s="117"/>
      <c r="CB68" s="32"/>
      <c r="CC68" s="28">
        <f t="shared" si="1"/>
        <v>181.3</v>
      </c>
      <c r="CD68" s="100">
        <v>181.3</v>
      </c>
      <c r="CE68" s="100"/>
      <c r="CF68" s="102"/>
      <c r="CG68" s="102"/>
      <c r="CH68" s="102"/>
      <c r="CI68" s="102">
        <v>0</v>
      </c>
      <c r="CJ68" s="102"/>
      <c r="CK68" s="102"/>
      <c r="CL68" s="102"/>
      <c r="CM68" s="102"/>
      <c r="CN68" s="3"/>
      <c r="CO68" s="38"/>
      <c r="CP68" s="27">
        <f t="shared" si="7"/>
        <v>0</v>
      </c>
      <c r="CQ68" s="100"/>
      <c r="CR68" s="102"/>
      <c r="CS68" s="102"/>
      <c r="CT68" s="10"/>
      <c r="CU68" s="111"/>
      <c r="CV68" s="112"/>
      <c r="CW68" s="34">
        <f t="shared" si="8"/>
        <v>7350.4000000000005</v>
      </c>
    </row>
    <row r="69" spans="1:102" x14ac:dyDescent="0.25">
      <c r="A69" s="14">
        <v>64</v>
      </c>
      <c r="B69" s="37" t="s">
        <v>92</v>
      </c>
      <c r="C69" s="118">
        <v>3667.3</v>
      </c>
      <c r="D69" s="119">
        <v>1064.5</v>
      </c>
      <c r="E69" s="86">
        <f t="shared" si="2"/>
        <v>4731.8</v>
      </c>
      <c r="F69" s="38">
        <f t="shared" si="3"/>
        <v>1429</v>
      </c>
      <c r="G69" s="3">
        <v>0</v>
      </c>
      <c r="H69" s="38">
        <f t="shared" si="4"/>
        <v>0</v>
      </c>
      <c r="I69" s="86"/>
      <c r="J69" s="38"/>
      <c r="K69" s="3"/>
      <c r="L69" s="3"/>
      <c r="M69" s="38"/>
      <c r="N69" s="38"/>
      <c r="O69" s="49">
        <f t="shared" si="5"/>
        <v>0</v>
      </c>
      <c r="P69" s="145">
        <v>0</v>
      </c>
      <c r="Q69" s="3"/>
      <c r="R69" s="11">
        <v>0</v>
      </c>
      <c r="S69" s="3"/>
      <c r="T69" s="25">
        <v>0</v>
      </c>
      <c r="U69" s="49">
        <f t="shared" si="0"/>
        <v>0</v>
      </c>
      <c r="V69" s="33"/>
      <c r="W69" s="49"/>
      <c r="X69" s="11">
        <f t="shared" si="9"/>
        <v>0</v>
      </c>
      <c r="Y69" s="20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9"/>
      <c r="AQ69" s="9"/>
      <c r="AR69" s="9"/>
      <c r="AS69" s="38"/>
      <c r="AT69" s="27">
        <v>0</v>
      </c>
      <c r="AU69" s="43">
        <v>0</v>
      </c>
      <c r="AV69" s="39"/>
      <c r="AW69" s="35">
        <f t="shared" si="6"/>
        <v>0</v>
      </c>
      <c r="AX69" s="3"/>
      <c r="AY69" s="20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9"/>
      <c r="BY69" s="88"/>
      <c r="BZ69" s="33"/>
      <c r="CA69" s="117"/>
      <c r="CB69" s="32"/>
      <c r="CC69" s="28">
        <f t="shared" si="1"/>
        <v>158.4</v>
      </c>
      <c r="CD69" s="100">
        <v>158.4</v>
      </c>
      <c r="CE69" s="100"/>
      <c r="CF69" s="102"/>
      <c r="CG69" s="102"/>
      <c r="CH69" s="102"/>
      <c r="CI69" s="102">
        <v>0</v>
      </c>
      <c r="CJ69" s="102"/>
      <c r="CK69" s="102"/>
      <c r="CL69" s="102"/>
      <c r="CM69" s="102"/>
      <c r="CN69" s="3"/>
      <c r="CO69" s="38"/>
      <c r="CP69" s="27">
        <f t="shared" si="7"/>
        <v>0</v>
      </c>
      <c r="CQ69" s="100"/>
      <c r="CR69" s="102"/>
      <c r="CS69" s="102"/>
      <c r="CT69" s="10"/>
      <c r="CU69" s="111"/>
      <c r="CV69" s="112"/>
      <c r="CW69" s="34">
        <f t="shared" si="8"/>
        <v>6319.2</v>
      </c>
    </row>
    <row r="70" spans="1:102" x14ac:dyDescent="0.25">
      <c r="A70" s="14">
        <v>65</v>
      </c>
      <c r="B70" s="37" t="s">
        <v>93</v>
      </c>
      <c r="C70" s="118">
        <v>3819.6</v>
      </c>
      <c r="D70" s="119">
        <v>1157.3</v>
      </c>
      <c r="E70" s="86">
        <f t="shared" si="2"/>
        <v>4976.8999999999996</v>
      </c>
      <c r="F70" s="38">
        <f t="shared" si="3"/>
        <v>1503</v>
      </c>
      <c r="G70" s="3">
        <v>0</v>
      </c>
      <c r="H70" s="38">
        <f t="shared" si="4"/>
        <v>0</v>
      </c>
      <c r="I70" s="86"/>
      <c r="J70" s="38"/>
      <c r="K70" s="3"/>
      <c r="L70" s="3"/>
      <c r="M70" s="38"/>
      <c r="N70" s="38"/>
      <c r="O70" s="49">
        <f t="shared" si="5"/>
        <v>0</v>
      </c>
      <c r="P70" s="145">
        <v>0</v>
      </c>
      <c r="Q70" s="3"/>
      <c r="R70" s="11">
        <v>0</v>
      </c>
      <c r="S70" s="3"/>
      <c r="T70" s="25">
        <v>0</v>
      </c>
      <c r="U70" s="49">
        <f t="shared" ref="U70:U72" si="10">P70+Q70+R70+S70+T70</f>
        <v>0</v>
      </c>
      <c r="V70" s="33"/>
      <c r="W70" s="49"/>
      <c r="X70" s="11">
        <f t="shared" si="9"/>
        <v>0</v>
      </c>
      <c r="Y70" s="20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9"/>
      <c r="AQ70" s="9"/>
      <c r="AR70" s="9"/>
      <c r="AS70" s="38"/>
      <c r="AT70" s="27">
        <v>0</v>
      </c>
      <c r="AU70" s="43">
        <v>0</v>
      </c>
      <c r="AV70" s="39"/>
      <c r="AW70" s="35">
        <f t="shared" si="6"/>
        <v>0</v>
      </c>
      <c r="AX70" s="3"/>
      <c r="AY70" s="20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9"/>
      <c r="BY70" s="88"/>
      <c r="BZ70" s="33"/>
      <c r="CA70" s="117"/>
      <c r="CB70" s="32"/>
      <c r="CC70" s="28">
        <f t="shared" ref="CC70:CC72" si="11">CD70+CE70+CF70+CG70+CH70+CI70+CO70</f>
        <v>138.30000000000001</v>
      </c>
      <c r="CD70" s="100">
        <v>138.30000000000001</v>
      </c>
      <c r="CE70" s="100"/>
      <c r="CF70" s="102"/>
      <c r="CG70" s="102"/>
      <c r="CH70" s="102"/>
      <c r="CI70" s="102">
        <v>0</v>
      </c>
      <c r="CJ70" s="102"/>
      <c r="CK70" s="102"/>
      <c r="CL70" s="102"/>
      <c r="CM70" s="102"/>
      <c r="CN70" s="3"/>
      <c r="CO70" s="38"/>
      <c r="CP70" s="27">
        <f t="shared" si="7"/>
        <v>0</v>
      </c>
      <c r="CQ70" s="100"/>
      <c r="CR70" s="102"/>
      <c r="CS70" s="102"/>
      <c r="CT70" s="10"/>
      <c r="CU70" s="111"/>
      <c r="CV70" s="112"/>
      <c r="CW70" s="34">
        <f t="shared" si="8"/>
        <v>6618.2</v>
      </c>
    </row>
    <row r="71" spans="1:102" x14ac:dyDescent="0.25">
      <c r="A71" s="14">
        <v>66</v>
      </c>
      <c r="B71" s="37" t="s">
        <v>94</v>
      </c>
      <c r="C71" s="118">
        <v>3974.4</v>
      </c>
      <c r="D71" s="119">
        <v>1289.0999999999999</v>
      </c>
      <c r="E71" s="86">
        <v>5263.9</v>
      </c>
      <c r="F71" s="38">
        <f t="shared" ref="F71" si="12">ROUND(E71*30.2%,1)</f>
        <v>1589.7</v>
      </c>
      <c r="G71" s="3">
        <v>0</v>
      </c>
      <c r="H71" s="38">
        <f t="shared" ref="H71:H72" si="13">ROUND(G71*30.2%,1)</f>
        <v>0</v>
      </c>
      <c r="I71" s="3"/>
      <c r="J71" s="38"/>
      <c r="K71" s="3"/>
      <c r="L71" s="3"/>
      <c r="M71" s="38"/>
      <c r="N71" s="38"/>
      <c r="O71" s="49">
        <f t="shared" ref="O71:O72" si="14">K71+L71</f>
        <v>0</v>
      </c>
      <c r="P71" s="145">
        <v>0</v>
      </c>
      <c r="Q71" s="3"/>
      <c r="R71" s="11">
        <v>0</v>
      </c>
      <c r="S71" s="3"/>
      <c r="T71" s="25">
        <v>0</v>
      </c>
      <c r="U71" s="49">
        <f t="shared" si="10"/>
        <v>0</v>
      </c>
      <c r="V71" s="33"/>
      <c r="W71" s="49"/>
      <c r="X71" s="11">
        <f t="shared" si="9"/>
        <v>0</v>
      </c>
      <c r="Y71" s="20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8"/>
      <c r="AT71" s="27">
        <v>0</v>
      </c>
      <c r="AU71" s="3">
        <v>0</v>
      </c>
      <c r="AV71" s="3"/>
      <c r="AW71" s="35">
        <f t="shared" ref="AW71:AW72" si="15">AY71+AZ71+BA71+BB71+BC71+BD71+BE71+BF71+BG71+BH71+BI71+BJ71+BK71+BL71+BM71+BN71+BO71+BP71+BQ71+BR71+BS71+BT71+BU71+BV71+BW71+BX71+BY71+AX71</f>
        <v>0</v>
      </c>
      <c r="AX71" s="3"/>
      <c r="AY71" s="20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9"/>
      <c r="BY71" s="88"/>
      <c r="BZ71" s="33"/>
      <c r="CA71" s="117"/>
      <c r="CB71" s="33"/>
      <c r="CC71" s="28">
        <f t="shared" si="11"/>
        <v>173.7</v>
      </c>
      <c r="CD71" s="100">
        <v>173.7</v>
      </c>
      <c r="CE71" s="100"/>
      <c r="CF71" s="102"/>
      <c r="CG71" s="102"/>
      <c r="CH71" s="102"/>
      <c r="CI71" s="102">
        <v>0</v>
      </c>
      <c r="CJ71" s="102"/>
      <c r="CK71" s="102"/>
      <c r="CL71" s="102"/>
      <c r="CM71" s="102"/>
      <c r="CN71" s="3"/>
      <c r="CO71" s="38"/>
      <c r="CP71" s="27">
        <f t="shared" ref="CP71:CP72" si="16">CQ71+CR71+CS71+CT71+CU71+CV71</f>
        <v>0</v>
      </c>
      <c r="CQ71" s="102"/>
      <c r="CR71" s="102"/>
      <c r="CS71" s="102"/>
      <c r="CT71" s="10"/>
      <c r="CU71" s="111"/>
      <c r="CV71" s="111"/>
      <c r="CW71" s="34">
        <f t="shared" ref="CW71:CW72" si="17">E71+F71+O71+U71+V71+W71+X71+AT71+AW71+CA71+CB71+CC71+CP71+G71+H71</f>
        <v>7027.2999999999993</v>
      </c>
    </row>
    <row r="72" spans="1:102" x14ac:dyDescent="0.25">
      <c r="A72" s="14">
        <v>67</v>
      </c>
      <c r="B72" s="37" t="s">
        <v>95</v>
      </c>
      <c r="C72" s="118">
        <v>3612</v>
      </c>
      <c r="D72" s="119">
        <v>1075.9000000000001</v>
      </c>
      <c r="E72" s="86">
        <f t="shared" ref="E72" si="18">C72+D72</f>
        <v>4687.8999999999996</v>
      </c>
      <c r="F72" s="38">
        <v>1415.8</v>
      </c>
      <c r="G72" s="3">
        <v>0</v>
      </c>
      <c r="H72" s="38">
        <f t="shared" si="13"/>
        <v>0</v>
      </c>
      <c r="I72" s="3"/>
      <c r="J72" s="38"/>
      <c r="K72" s="3"/>
      <c r="L72" s="3"/>
      <c r="M72" s="38"/>
      <c r="N72" s="38"/>
      <c r="O72" s="49">
        <f t="shared" si="14"/>
        <v>0</v>
      </c>
      <c r="P72" s="145">
        <v>0</v>
      </c>
      <c r="Q72" s="3"/>
      <c r="R72" s="11">
        <v>0</v>
      </c>
      <c r="S72" s="3"/>
      <c r="T72" s="25">
        <v>0</v>
      </c>
      <c r="U72" s="49">
        <f t="shared" si="10"/>
        <v>0</v>
      </c>
      <c r="V72" s="33"/>
      <c r="W72" s="49"/>
      <c r="X72" s="11">
        <f t="shared" ref="X72" si="19">Y72+Z72+AA72+AB72+AC72+AD72+AE72+AF72+AG72+AH72+AI72+AJ72+AK72+AL72+AM72+AN72+AO72+AP72+AR72</f>
        <v>0</v>
      </c>
      <c r="Y72" s="20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8"/>
      <c r="AT72" s="27">
        <v>0</v>
      </c>
      <c r="AU72" s="3">
        <v>0</v>
      </c>
      <c r="AV72" s="3"/>
      <c r="AW72" s="35">
        <f t="shared" si="15"/>
        <v>0</v>
      </c>
      <c r="AX72" s="3"/>
      <c r="AY72" s="20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9"/>
      <c r="BY72" s="88"/>
      <c r="BZ72" s="33"/>
      <c r="CA72" s="117"/>
      <c r="CB72" s="33"/>
      <c r="CC72" s="28">
        <f t="shared" si="11"/>
        <v>147.6</v>
      </c>
      <c r="CD72" s="100">
        <v>147.6</v>
      </c>
      <c r="CE72" s="100"/>
      <c r="CF72" s="102"/>
      <c r="CG72" s="102"/>
      <c r="CH72" s="102"/>
      <c r="CI72" s="102">
        <v>0</v>
      </c>
      <c r="CJ72" s="102"/>
      <c r="CK72" s="102"/>
      <c r="CL72" s="102"/>
      <c r="CM72" s="102"/>
      <c r="CN72" s="3"/>
      <c r="CO72" s="38"/>
      <c r="CP72" s="27">
        <f t="shared" si="16"/>
        <v>0</v>
      </c>
      <c r="CQ72" s="102"/>
      <c r="CR72" s="102"/>
      <c r="CS72" s="102"/>
      <c r="CT72" s="10"/>
      <c r="CU72" s="111"/>
      <c r="CV72" s="111"/>
      <c r="CW72" s="34">
        <f t="shared" si="17"/>
        <v>6251.3</v>
      </c>
    </row>
    <row r="73" spans="1:102" s="103" customFormat="1" x14ac:dyDescent="0.25">
      <c r="A73" s="109"/>
      <c r="B73" s="133" t="s">
        <v>245</v>
      </c>
      <c r="C73" s="134">
        <f>SUM(C6:C72)</f>
        <v>1787523.8</v>
      </c>
      <c r="D73" s="134">
        <f t="shared" ref="D73:BS73" si="20">SUM(D6:D72)</f>
        <v>616826.00000000012</v>
      </c>
      <c r="E73" s="134">
        <f t="shared" si="20"/>
        <v>2404350.1999999988</v>
      </c>
      <c r="F73" s="134">
        <f t="shared" si="20"/>
        <v>726113.9</v>
      </c>
      <c r="G73" s="134">
        <f t="shared" si="20"/>
        <v>29767.100000000009</v>
      </c>
      <c r="H73" s="134">
        <f t="shared" si="20"/>
        <v>8989.5999999999967</v>
      </c>
      <c r="I73" s="134">
        <f t="shared" si="20"/>
        <v>0</v>
      </c>
      <c r="J73" s="134">
        <f t="shared" si="20"/>
        <v>0</v>
      </c>
      <c r="K73" s="134">
        <f t="shared" si="20"/>
        <v>458.20000000000005</v>
      </c>
      <c r="L73" s="134">
        <f t="shared" si="20"/>
        <v>177</v>
      </c>
      <c r="M73" s="134"/>
      <c r="N73" s="140"/>
      <c r="O73" s="147">
        <f t="shared" si="20"/>
        <v>635.20000000000005</v>
      </c>
      <c r="P73" s="146">
        <f t="shared" si="20"/>
        <v>5267</v>
      </c>
      <c r="Q73" s="134">
        <f t="shared" si="20"/>
        <v>1900.6596600000003</v>
      </c>
      <c r="R73" s="134">
        <f t="shared" si="20"/>
        <v>60260.5</v>
      </c>
      <c r="S73" s="134">
        <f t="shared" si="20"/>
        <v>19477.400000000001</v>
      </c>
      <c r="T73" s="134">
        <f t="shared" si="20"/>
        <v>496.8</v>
      </c>
      <c r="U73" s="134">
        <f t="shared" si="20"/>
        <v>87402.359659999987</v>
      </c>
      <c r="V73" s="134">
        <f t="shared" si="20"/>
        <v>0</v>
      </c>
      <c r="W73" s="134">
        <f t="shared" si="20"/>
        <v>274.3</v>
      </c>
      <c r="X73" s="134">
        <f t="shared" si="20"/>
        <v>12370.800000000001</v>
      </c>
      <c r="Y73" s="134">
        <f t="shared" si="20"/>
        <v>5284.0000000000009</v>
      </c>
      <c r="Z73" s="134">
        <f t="shared" si="20"/>
        <v>3420.7999999999993</v>
      </c>
      <c r="AA73" s="134">
        <f t="shared" si="20"/>
        <v>50</v>
      </c>
      <c r="AB73" s="134">
        <f t="shared" si="20"/>
        <v>87.899999999999991</v>
      </c>
      <c r="AC73" s="134">
        <f t="shared" si="20"/>
        <v>70</v>
      </c>
      <c r="AD73" s="134">
        <f t="shared" si="20"/>
        <v>0</v>
      </c>
      <c r="AE73" s="134">
        <f t="shared" si="20"/>
        <v>439.59999999999991</v>
      </c>
      <c r="AF73" s="134">
        <f t="shared" si="20"/>
        <v>0</v>
      </c>
      <c r="AG73" s="134">
        <f t="shared" si="20"/>
        <v>0</v>
      </c>
      <c r="AH73" s="134">
        <f t="shared" si="20"/>
        <v>0</v>
      </c>
      <c r="AI73" s="134">
        <f t="shared" si="20"/>
        <v>20</v>
      </c>
      <c r="AJ73" s="134">
        <f t="shared" si="20"/>
        <v>30</v>
      </c>
      <c r="AK73" s="134">
        <f t="shared" si="20"/>
        <v>324.60000000000002</v>
      </c>
      <c r="AL73" s="134">
        <f t="shared" si="20"/>
        <v>509.8</v>
      </c>
      <c r="AM73" s="134">
        <f t="shared" si="20"/>
        <v>45</v>
      </c>
      <c r="AN73" s="134">
        <f t="shared" si="20"/>
        <v>843.5</v>
      </c>
      <c r="AO73" s="134">
        <f t="shared" si="20"/>
        <v>856.2</v>
      </c>
      <c r="AP73" s="134">
        <f t="shared" si="20"/>
        <v>0</v>
      </c>
      <c r="AQ73" s="134"/>
      <c r="AR73" s="134">
        <f t="shared" si="20"/>
        <v>389.39999999999992</v>
      </c>
      <c r="AS73" s="134"/>
      <c r="AT73" s="134">
        <f t="shared" si="20"/>
        <v>3816.099999999999</v>
      </c>
      <c r="AU73" s="134">
        <f t="shared" si="20"/>
        <v>1746.7</v>
      </c>
      <c r="AV73" s="134">
        <f t="shared" si="20"/>
        <v>2069.6000000000022</v>
      </c>
      <c r="AW73" s="134">
        <f t="shared" si="20"/>
        <v>20173.300000000003</v>
      </c>
      <c r="AX73" s="134">
        <f t="shared" si="20"/>
        <v>835.90000000000032</v>
      </c>
      <c r="AY73" s="134">
        <f t="shared" si="20"/>
        <v>1071.9000000000001</v>
      </c>
      <c r="AZ73" s="134">
        <f t="shared" si="20"/>
        <v>7885.5999999999985</v>
      </c>
      <c r="BA73" s="134">
        <f t="shared" si="20"/>
        <v>1916.5</v>
      </c>
      <c r="BB73" s="134">
        <f t="shared" si="20"/>
        <v>0</v>
      </c>
      <c r="BC73" s="134">
        <f t="shared" si="20"/>
        <v>0</v>
      </c>
      <c r="BD73" s="134">
        <f t="shared" si="20"/>
        <v>0</v>
      </c>
      <c r="BE73" s="134">
        <f t="shared" si="20"/>
        <v>0</v>
      </c>
      <c r="BF73" s="134">
        <f t="shared" si="20"/>
        <v>0</v>
      </c>
      <c r="BG73" s="134">
        <f t="shared" si="20"/>
        <v>58.499999999999993</v>
      </c>
      <c r="BH73" s="134">
        <f t="shared" si="20"/>
        <v>1146.7000000000003</v>
      </c>
      <c r="BI73" s="134">
        <f t="shared" si="20"/>
        <v>1170</v>
      </c>
      <c r="BJ73" s="134">
        <f t="shared" si="20"/>
        <v>0</v>
      </c>
      <c r="BK73" s="134">
        <f t="shared" si="20"/>
        <v>0</v>
      </c>
      <c r="BL73" s="134">
        <f t="shared" si="20"/>
        <v>0</v>
      </c>
      <c r="BM73" s="134">
        <f t="shared" si="20"/>
        <v>480.5</v>
      </c>
      <c r="BN73" s="134">
        <f t="shared" si="20"/>
        <v>70</v>
      </c>
      <c r="BO73" s="134">
        <f t="shared" si="20"/>
        <v>324.39999999999998</v>
      </c>
      <c r="BP73" s="134">
        <f t="shared" si="20"/>
        <v>0</v>
      </c>
      <c r="BQ73" s="134">
        <f t="shared" si="20"/>
        <v>138.19999999999999</v>
      </c>
      <c r="BR73" s="134">
        <f t="shared" si="20"/>
        <v>132</v>
      </c>
      <c r="BS73" s="134">
        <f t="shared" si="20"/>
        <v>3245</v>
      </c>
      <c r="BT73" s="134">
        <f t="shared" ref="BT73:CW73" si="21">SUM(BT6:BT72)</f>
        <v>1180.5000000000002</v>
      </c>
      <c r="BU73" s="134">
        <f t="shared" si="21"/>
        <v>353.49999999999994</v>
      </c>
      <c r="BV73" s="134">
        <f t="shared" si="21"/>
        <v>164.09999999999997</v>
      </c>
      <c r="BW73" s="134">
        <f t="shared" si="21"/>
        <v>0</v>
      </c>
      <c r="BX73" s="134">
        <f t="shared" si="21"/>
        <v>0</v>
      </c>
      <c r="BY73" s="134">
        <f t="shared" si="21"/>
        <v>0</v>
      </c>
      <c r="BZ73" s="134">
        <f t="shared" si="21"/>
        <v>0</v>
      </c>
      <c r="CA73" s="134">
        <f t="shared" si="21"/>
        <v>6500</v>
      </c>
      <c r="CB73" s="134">
        <f t="shared" si="21"/>
        <v>12908.6</v>
      </c>
      <c r="CC73" s="134">
        <f t="shared" si="21"/>
        <v>12812.7</v>
      </c>
      <c r="CD73" s="134">
        <f t="shared" si="21"/>
        <v>1200</v>
      </c>
      <c r="CE73" s="134">
        <f t="shared" si="21"/>
        <v>1000</v>
      </c>
      <c r="CF73" s="134">
        <f t="shared" si="21"/>
        <v>3310.3</v>
      </c>
      <c r="CG73" s="134">
        <f t="shared" si="21"/>
        <v>81</v>
      </c>
      <c r="CH73" s="134">
        <f t="shared" si="21"/>
        <v>1150.5</v>
      </c>
      <c r="CI73" s="134">
        <f t="shared" si="21"/>
        <v>6070.8999999999987</v>
      </c>
      <c r="CJ73" s="134"/>
      <c r="CK73" s="134"/>
      <c r="CL73" s="134"/>
      <c r="CM73" s="134"/>
      <c r="CN73" s="134">
        <f t="shared" si="21"/>
        <v>2512</v>
      </c>
      <c r="CO73" s="134">
        <f t="shared" si="21"/>
        <v>0</v>
      </c>
      <c r="CP73" s="134">
        <f t="shared" si="21"/>
        <v>116553.4</v>
      </c>
      <c r="CQ73" s="134">
        <f t="shared" si="21"/>
        <v>31316.3</v>
      </c>
      <c r="CR73" s="134">
        <f t="shared" si="21"/>
        <v>82977.900000000009</v>
      </c>
      <c r="CS73" s="134">
        <f t="shared" si="21"/>
        <v>76.599999999999994</v>
      </c>
      <c r="CT73" s="134">
        <f t="shared" si="21"/>
        <v>0</v>
      </c>
      <c r="CU73" s="134">
        <f t="shared" si="21"/>
        <v>911.7</v>
      </c>
      <c r="CV73" s="134">
        <f t="shared" si="21"/>
        <v>1270.9000000000001</v>
      </c>
      <c r="CW73" s="134">
        <f t="shared" si="21"/>
        <v>3442667.5596599993</v>
      </c>
    </row>
    <row r="74" spans="1:102" ht="14.25" customHeight="1" x14ac:dyDescent="0.25">
      <c r="A74" s="14"/>
      <c r="B74" s="37"/>
      <c r="C74" s="118"/>
      <c r="D74" s="119"/>
      <c r="E74" s="86"/>
      <c r="F74" s="38"/>
      <c r="G74" s="3"/>
      <c r="H74" s="38"/>
      <c r="I74" s="3"/>
      <c r="J74" s="38"/>
      <c r="K74" s="3"/>
      <c r="L74" s="3"/>
      <c r="M74" s="38"/>
      <c r="N74" s="38"/>
      <c r="O74" s="32"/>
      <c r="P74" s="6"/>
      <c r="Q74" s="3"/>
      <c r="R74" s="11"/>
      <c r="S74" s="3"/>
      <c r="T74" s="25"/>
      <c r="U74" s="49"/>
      <c r="V74" s="33"/>
      <c r="W74" s="49"/>
      <c r="X74" s="11"/>
      <c r="Y74" s="20"/>
      <c r="Z74" s="3"/>
      <c r="AA74" s="3"/>
      <c r="AB74" s="3"/>
      <c r="AC74" s="3"/>
      <c r="AD74" s="136" t="s">
        <v>264</v>
      </c>
      <c r="AE74" s="3"/>
      <c r="AF74" s="136" t="s">
        <v>265</v>
      </c>
      <c r="AG74" s="3"/>
      <c r="AH74" s="136" t="s">
        <v>262</v>
      </c>
      <c r="AI74" s="3"/>
      <c r="AJ74" s="3"/>
      <c r="AK74" s="3"/>
      <c r="AL74" s="3"/>
      <c r="AM74" s="3"/>
      <c r="AN74" s="3"/>
      <c r="AO74" s="3"/>
      <c r="AP74" s="136" t="s">
        <v>263</v>
      </c>
      <c r="AQ74" s="3"/>
      <c r="AR74" s="3"/>
      <c r="AS74" s="38"/>
      <c r="AT74" s="32"/>
      <c r="AU74" s="3"/>
      <c r="AV74" s="3"/>
      <c r="AW74" s="32"/>
      <c r="AX74" s="3"/>
      <c r="AY74" s="20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137" t="s">
        <v>267</v>
      </c>
      <c r="BP74" s="3"/>
      <c r="BQ74" s="3"/>
      <c r="BR74" s="3"/>
      <c r="BS74" s="3"/>
      <c r="BT74" s="3"/>
      <c r="BU74" s="3"/>
      <c r="BV74" s="3"/>
      <c r="BW74" s="3"/>
      <c r="BX74" s="9"/>
      <c r="BY74" s="39"/>
      <c r="BZ74" s="33"/>
      <c r="CA74" s="117"/>
      <c r="CB74" s="33"/>
      <c r="CC74" s="33"/>
      <c r="CD74" s="100"/>
      <c r="CE74" s="100"/>
      <c r="CF74" s="102"/>
      <c r="CG74" s="102"/>
      <c r="CH74" s="102"/>
      <c r="CI74" s="102"/>
      <c r="CJ74" s="102"/>
      <c r="CK74" s="102"/>
      <c r="CL74" s="102"/>
      <c r="CM74" s="102"/>
      <c r="CN74" s="3"/>
      <c r="CO74" s="38"/>
      <c r="CP74" s="32"/>
      <c r="CQ74" s="102"/>
      <c r="CR74" s="102"/>
      <c r="CS74" s="102"/>
      <c r="CT74" s="10"/>
      <c r="CU74" s="111"/>
      <c r="CV74" s="111"/>
      <c r="CW74" s="120"/>
      <c r="CX74" s="93"/>
    </row>
    <row r="75" spans="1:102" x14ac:dyDescent="0.25">
      <c r="A75" s="14"/>
      <c r="B75" s="37"/>
      <c r="C75" s="118"/>
      <c r="D75" s="119"/>
      <c r="E75" s="86"/>
      <c r="F75" s="38"/>
      <c r="G75" s="3"/>
      <c r="H75" s="38"/>
      <c r="I75" s="3"/>
      <c r="J75" s="38"/>
      <c r="K75" s="3"/>
      <c r="L75" s="3"/>
      <c r="M75" s="38"/>
      <c r="N75" s="38"/>
      <c r="O75" s="32"/>
      <c r="P75" s="3"/>
      <c r="Q75" s="3"/>
      <c r="R75" s="11"/>
      <c r="S75" s="3"/>
      <c r="T75" s="25"/>
      <c r="U75" s="49"/>
      <c r="V75" s="33"/>
      <c r="W75" s="49"/>
      <c r="X75" s="11"/>
      <c r="Y75" s="20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8"/>
      <c r="AT75" s="32"/>
      <c r="AU75" s="3"/>
      <c r="AV75" s="3"/>
      <c r="AW75" s="32"/>
      <c r="AX75" s="3"/>
      <c r="AY75" s="20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9"/>
      <c r="BY75" s="39"/>
      <c r="BZ75" s="33"/>
      <c r="CA75" s="117"/>
      <c r="CB75" s="33"/>
      <c r="CC75" s="33"/>
      <c r="CD75" s="100"/>
      <c r="CE75" s="100"/>
      <c r="CF75" s="102"/>
      <c r="CG75" s="102"/>
      <c r="CH75" s="102"/>
      <c r="CI75" s="102"/>
      <c r="CJ75" s="102"/>
      <c r="CK75" s="102"/>
      <c r="CL75" s="102"/>
      <c r="CM75" s="102"/>
      <c r="CN75" s="3"/>
      <c r="CO75" s="38"/>
      <c r="CP75" s="32"/>
      <c r="CQ75" s="102"/>
      <c r="CR75" s="102"/>
      <c r="CS75" s="102"/>
      <c r="CT75" s="10"/>
      <c r="CU75" s="111"/>
      <c r="CV75" s="111"/>
      <c r="CW75" s="120"/>
    </row>
    <row r="76" spans="1:102" x14ac:dyDescent="0.25">
      <c r="A76" s="14"/>
      <c r="B76" s="37"/>
      <c r="C76" s="118"/>
      <c r="D76" s="119"/>
      <c r="E76" s="119"/>
      <c r="F76" s="38"/>
      <c r="G76" s="3"/>
      <c r="H76" s="38"/>
      <c r="I76" s="3"/>
      <c r="J76" s="38"/>
      <c r="K76" s="3"/>
      <c r="L76" s="3"/>
      <c r="M76" s="38"/>
      <c r="N76" s="38"/>
      <c r="O76" s="32"/>
      <c r="P76" s="3"/>
      <c r="Q76" s="3"/>
      <c r="R76" s="3"/>
      <c r="S76" s="3"/>
      <c r="T76" s="3"/>
      <c r="U76" s="49"/>
      <c r="V76" s="33"/>
      <c r="W76" s="49"/>
      <c r="X76" s="11"/>
      <c r="Y76" s="20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8"/>
      <c r="AT76" s="32"/>
      <c r="AU76" s="3"/>
      <c r="AV76" s="3"/>
      <c r="AW76" s="32"/>
      <c r="AX76" s="3"/>
      <c r="AY76" s="20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9"/>
      <c r="BY76" s="39"/>
      <c r="BZ76" s="33"/>
      <c r="CA76" s="117"/>
      <c r="CB76" s="33"/>
      <c r="CC76" s="33"/>
      <c r="CD76" s="100"/>
      <c r="CE76" s="100"/>
      <c r="CF76" s="102"/>
      <c r="CG76" s="102"/>
      <c r="CH76" s="102"/>
      <c r="CI76" s="102"/>
      <c r="CJ76" s="102"/>
      <c r="CK76" s="102"/>
      <c r="CL76" s="102"/>
      <c r="CM76" s="102"/>
      <c r="CN76" s="3"/>
      <c r="CO76" s="38"/>
      <c r="CP76" s="32"/>
      <c r="CQ76" s="102"/>
      <c r="CR76" s="102"/>
      <c r="CS76" s="102"/>
      <c r="CT76" s="10"/>
      <c r="CU76" s="111"/>
      <c r="CV76" s="111"/>
      <c r="CW76" s="120"/>
    </row>
    <row r="77" spans="1:102" x14ac:dyDescent="0.25">
      <c r="A77" s="14"/>
      <c r="B77" s="37"/>
      <c r="C77" s="118"/>
      <c r="D77" s="119"/>
      <c r="E77" s="86"/>
      <c r="F77" s="38"/>
      <c r="G77" s="3"/>
      <c r="H77" s="38"/>
      <c r="I77" s="3"/>
      <c r="J77" s="38"/>
      <c r="K77" s="3"/>
      <c r="L77" s="3"/>
      <c r="M77" s="38"/>
      <c r="N77" s="38"/>
      <c r="O77" s="32"/>
      <c r="P77" s="6"/>
      <c r="Q77" s="3"/>
      <c r="R77" s="11"/>
      <c r="S77" s="3"/>
      <c r="T77" s="25"/>
      <c r="U77" s="49"/>
      <c r="V77" s="33"/>
      <c r="W77" s="49"/>
      <c r="X77" s="11"/>
      <c r="Y77" s="20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8"/>
      <c r="AT77" s="32"/>
      <c r="AU77" s="3"/>
      <c r="AV77" s="3"/>
      <c r="AW77" s="32"/>
      <c r="AX77" s="3"/>
      <c r="AY77" s="20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9"/>
      <c r="BY77" s="39"/>
      <c r="BZ77" s="33"/>
      <c r="CA77" s="117"/>
      <c r="CB77" s="33"/>
      <c r="CC77" s="33"/>
      <c r="CD77" s="100"/>
      <c r="CE77" s="100"/>
      <c r="CF77" s="102"/>
      <c r="CG77" s="102"/>
      <c r="CH77" s="102"/>
      <c r="CI77" s="102"/>
      <c r="CJ77" s="102"/>
      <c r="CK77" s="102"/>
      <c r="CL77" s="102"/>
      <c r="CM77" s="102"/>
      <c r="CN77" s="3"/>
      <c r="CO77" s="38"/>
      <c r="CP77" s="32"/>
      <c r="CQ77" s="102"/>
      <c r="CR77" s="102"/>
      <c r="CS77" s="102"/>
      <c r="CT77" s="10"/>
      <c r="CU77" s="111"/>
      <c r="CV77" s="111"/>
      <c r="CW77" s="120"/>
    </row>
    <row r="78" spans="1:102" x14ac:dyDescent="0.25">
      <c r="A78" s="14"/>
      <c r="B78" s="37"/>
      <c r="C78" s="118"/>
      <c r="D78" s="119"/>
      <c r="E78" s="86"/>
      <c r="F78" s="38"/>
      <c r="G78" s="3"/>
      <c r="H78" s="38"/>
      <c r="I78" s="3"/>
      <c r="J78" s="38"/>
      <c r="K78" s="3"/>
      <c r="L78" s="3"/>
      <c r="M78" s="38"/>
      <c r="N78" s="38"/>
      <c r="O78" s="32"/>
      <c r="P78" s="6"/>
      <c r="Q78" s="3"/>
      <c r="R78" s="11"/>
      <c r="S78" s="3"/>
      <c r="T78" s="25"/>
      <c r="U78" s="49"/>
      <c r="V78" s="33"/>
      <c r="W78" s="49"/>
      <c r="X78" s="11"/>
      <c r="Y78" s="20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8"/>
      <c r="AT78" s="32"/>
      <c r="AU78" s="3"/>
      <c r="AV78" s="3"/>
      <c r="AW78" s="32"/>
      <c r="AX78" s="3"/>
      <c r="AY78" s="20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9"/>
      <c r="BY78" s="39"/>
      <c r="BZ78" s="33"/>
      <c r="CA78" s="117"/>
      <c r="CB78" s="33"/>
      <c r="CC78" s="33"/>
      <c r="CD78" s="100"/>
      <c r="CE78" s="100"/>
      <c r="CF78" s="102"/>
      <c r="CG78" s="102"/>
      <c r="CH78" s="102"/>
      <c r="CI78" s="102"/>
      <c r="CJ78" s="102"/>
      <c r="CK78" s="102"/>
      <c r="CL78" s="102"/>
      <c r="CM78" s="102"/>
      <c r="CN78" s="3"/>
      <c r="CO78" s="38"/>
      <c r="CP78" s="32"/>
      <c r="CQ78" s="102"/>
      <c r="CR78" s="102"/>
      <c r="CS78" s="102"/>
      <c r="CT78" s="10"/>
      <c r="CU78" s="111"/>
      <c r="CV78" s="111"/>
      <c r="CW78" s="120"/>
    </row>
    <row r="79" spans="1:102" s="129" customFormat="1" ht="15.75" x14ac:dyDescent="0.25">
      <c r="A79" s="121">
        <v>68</v>
      </c>
      <c r="B79" s="122" t="s">
        <v>238</v>
      </c>
      <c r="C79" s="123">
        <v>21793.5</v>
      </c>
      <c r="D79" s="124">
        <v>2977.3</v>
      </c>
      <c r="E79" s="123">
        <v>24770.799999999999</v>
      </c>
      <c r="F79" s="124">
        <f t="shared" ref="F79:F83" si="22">ROUND(E79*30.2%,1)</f>
        <v>7480.8</v>
      </c>
      <c r="G79" s="125">
        <v>8947.7999999999993</v>
      </c>
      <c r="H79" s="124">
        <f t="shared" ref="H79:H83" si="23">ROUND(G79*30.2%,1)</f>
        <v>2702.2</v>
      </c>
      <c r="I79" s="125"/>
      <c r="J79" s="125"/>
      <c r="K79" s="125">
        <v>15</v>
      </c>
      <c r="L79" s="125"/>
      <c r="M79" s="125"/>
      <c r="N79" s="125"/>
      <c r="O79" s="125">
        <f t="shared" ref="O79:O82" si="24">K79+L79+M79+N79</f>
        <v>15</v>
      </c>
      <c r="P79" s="126">
        <v>105.3</v>
      </c>
      <c r="Q79" s="125">
        <v>41.5</v>
      </c>
      <c r="R79" s="125">
        <v>720</v>
      </c>
      <c r="S79" s="125">
        <v>351</v>
      </c>
      <c r="T79" s="126"/>
      <c r="U79" s="125">
        <f t="shared" ref="U79:U82" si="25">P79+Q79+R79+S79+T79</f>
        <v>1217.8</v>
      </c>
      <c r="V79" s="125"/>
      <c r="W79" s="125"/>
      <c r="X79" s="125">
        <f>Y79+Z79+AA79+AB79+AC79+AD79+AE79+AF79+AG79+AH79+AI79+AJ79+AK79+AL79+AM79+AN79+AO79+AP79+AQ79+AR79+AS79</f>
        <v>444.79999999999995</v>
      </c>
      <c r="Y79" s="125">
        <v>114.4</v>
      </c>
      <c r="Z79" s="125">
        <v>22.6</v>
      </c>
      <c r="AA79" s="125"/>
      <c r="AB79" s="125">
        <v>6</v>
      </c>
      <c r="AC79" s="125"/>
      <c r="AD79" s="125"/>
      <c r="AE79" s="125"/>
      <c r="AF79" s="125"/>
      <c r="AG79" s="125">
        <v>276.39999999999998</v>
      </c>
      <c r="AH79" s="125"/>
      <c r="AI79" s="125"/>
      <c r="AJ79" s="125"/>
      <c r="AK79" s="125"/>
      <c r="AL79" s="125"/>
      <c r="AM79" s="125"/>
      <c r="AN79" s="125"/>
      <c r="AO79" s="125"/>
      <c r="AP79" s="125">
        <v>21.9</v>
      </c>
      <c r="AQ79" s="125">
        <v>3.5</v>
      </c>
      <c r="AR79" s="125"/>
      <c r="AS79" s="125"/>
      <c r="AT79" s="125">
        <f t="shared" ref="AT79:AT83" si="26">AU79+AV79</f>
        <v>0</v>
      </c>
      <c r="AU79" s="125"/>
      <c r="AV79" s="125"/>
      <c r="AW79" s="125">
        <f t="shared" ref="AW79:AW82" si="27">AX79+AY79+AZ79+BA79+BB79+BC79+BD79+BE79+BF79+BG79+BH79+BI79+BJ79+BK79+BL79+BM79+BN79+BO79+BP79+BQ79+BR79+BS79+BT79+BU79+BV79+BW79+BX79+BY79</f>
        <v>196.2</v>
      </c>
      <c r="AX79" s="125"/>
      <c r="AY79" s="125">
        <v>17.600000000000001</v>
      </c>
      <c r="AZ79" s="125">
        <v>82.5</v>
      </c>
      <c r="BA79" s="125"/>
      <c r="BB79" s="125"/>
      <c r="BC79" s="125"/>
      <c r="BD79" s="125"/>
      <c r="BE79" s="125"/>
      <c r="BF79" s="125"/>
      <c r="BG79" s="125"/>
      <c r="BH79" s="125"/>
      <c r="BI79" s="125">
        <v>19.899999999999999</v>
      </c>
      <c r="BJ79" s="125"/>
      <c r="BK79" s="125"/>
      <c r="BL79" s="125"/>
      <c r="BM79" s="125"/>
      <c r="BN79" s="125"/>
      <c r="BO79" s="125"/>
      <c r="BP79" s="125">
        <v>56.2</v>
      </c>
      <c r="BQ79" s="125"/>
      <c r="BR79" s="125">
        <v>8</v>
      </c>
      <c r="BS79" s="125"/>
      <c r="BT79" s="125"/>
      <c r="BU79" s="125"/>
      <c r="BV79" s="125"/>
      <c r="BW79" s="125"/>
      <c r="BX79" s="125">
        <v>12</v>
      </c>
      <c r="BY79" s="125"/>
      <c r="BZ79" s="125"/>
      <c r="CA79" s="125">
        <v>200</v>
      </c>
      <c r="CB79" s="125">
        <v>396</v>
      </c>
      <c r="CC79" s="125">
        <f t="shared" ref="CC79:CC82" si="28">CD79+CE79+CF79+CG79+CH79+CI79+CJ79+CK79+CL79+CM79</f>
        <v>974.80000000000007</v>
      </c>
      <c r="CD79" s="125">
        <v>114.9</v>
      </c>
      <c r="CE79" s="125"/>
      <c r="CF79" s="125">
        <v>237.3</v>
      </c>
      <c r="CG79" s="125"/>
      <c r="CH79" s="125">
        <v>48</v>
      </c>
      <c r="CI79" s="125">
        <v>35</v>
      </c>
      <c r="CJ79" s="125">
        <v>39.6</v>
      </c>
      <c r="CK79" s="125"/>
      <c r="CL79" s="125">
        <v>500</v>
      </c>
      <c r="CM79" s="125"/>
      <c r="CN79" s="125"/>
      <c r="CO79" s="125"/>
      <c r="CP79" s="125">
        <f t="shared" ref="CP79:CP82" si="29">CQ79+CR79+CS79+CT79+CU79+CV79</f>
        <v>830.9</v>
      </c>
      <c r="CQ79" s="125">
        <v>381.6</v>
      </c>
      <c r="CR79" s="125">
        <v>440</v>
      </c>
      <c r="CS79" s="125">
        <v>9.3000000000000007</v>
      </c>
      <c r="CT79" s="127"/>
      <c r="CU79" s="127"/>
      <c r="CV79" s="127"/>
      <c r="CW79" s="128">
        <f>E79+F79+G79+H79+I79+O79+U79+V79+W79+X79+AT79+BZ79+CA79+CB79+CC79+CP79+AW79</f>
        <v>48177.1</v>
      </c>
    </row>
    <row r="80" spans="1:102" s="129" customFormat="1" ht="15.75" x14ac:dyDescent="0.25">
      <c r="A80" s="121">
        <v>69</v>
      </c>
      <c r="B80" s="122" t="s">
        <v>239</v>
      </c>
      <c r="C80" s="123">
        <v>56600</v>
      </c>
      <c r="D80" s="124">
        <v>11816.3</v>
      </c>
      <c r="E80" s="123">
        <f>SUM(C80:D80)</f>
        <v>68416.3</v>
      </c>
      <c r="F80" s="124">
        <f t="shared" si="22"/>
        <v>20661.7</v>
      </c>
      <c r="G80" s="125">
        <v>25041.599999999999</v>
      </c>
      <c r="H80" s="124">
        <f t="shared" si="23"/>
        <v>7562.6</v>
      </c>
      <c r="I80" s="125"/>
      <c r="J80" s="125"/>
      <c r="K80" s="125">
        <v>24</v>
      </c>
      <c r="L80" s="125"/>
      <c r="M80" s="125"/>
      <c r="N80" s="125"/>
      <c r="O80" s="125">
        <f t="shared" si="24"/>
        <v>24</v>
      </c>
      <c r="P80" s="126">
        <v>299.60000000000002</v>
      </c>
      <c r="Q80" s="125">
        <v>0</v>
      </c>
      <c r="R80" s="125">
        <v>2025</v>
      </c>
      <c r="S80" s="125">
        <v>409.5</v>
      </c>
      <c r="T80" s="126"/>
      <c r="U80" s="125">
        <f t="shared" si="25"/>
        <v>2734.1</v>
      </c>
      <c r="V80" s="125"/>
      <c r="W80" s="125"/>
      <c r="X80" s="125">
        <f>Y80+Z80+AA80+AB80+AC80+AD80+AE80+AF80+AG80+AH80+AI80+AJ80+AK80+AL80+AM80+AN80+AO80+AP80+AQ80+AR80+AS80</f>
        <v>306.39999999999998</v>
      </c>
      <c r="Y80" s="125">
        <v>86</v>
      </c>
      <c r="Z80" s="125">
        <v>98.4</v>
      </c>
      <c r="AA80" s="125"/>
      <c r="AB80" s="125">
        <v>2</v>
      </c>
      <c r="AC80" s="125"/>
      <c r="AD80" s="125">
        <v>3</v>
      </c>
      <c r="AE80" s="125"/>
      <c r="AF80" s="125"/>
      <c r="AG80" s="125"/>
      <c r="AH80" s="125"/>
      <c r="AI80" s="125"/>
      <c r="AJ80" s="125"/>
      <c r="AK80" s="125"/>
      <c r="AL80" s="125"/>
      <c r="AM80" s="125"/>
      <c r="AN80" s="125">
        <v>12.6</v>
      </c>
      <c r="AO80" s="125">
        <v>10.5</v>
      </c>
      <c r="AP80" s="125">
        <v>9.9</v>
      </c>
      <c r="AQ80" s="125">
        <v>84</v>
      </c>
      <c r="AR80" s="125"/>
      <c r="AS80" s="125"/>
      <c r="AT80" s="125">
        <f t="shared" si="26"/>
        <v>130.4</v>
      </c>
      <c r="AU80" s="125">
        <v>130.4</v>
      </c>
      <c r="AV80" s="125">
        <v>0</v>
      </c>
      <c r="AW80" s="125">
        <f t="shared" si="27"/>
        <v>1410.1</v>
      </c>
      <c r="AX80" s="125"/>
      <c r="AY80" s="125">
        <v>17.600000000000001</v>
      </c>
      <c r="AZ80" s="125">
        <v>260.3</v>
      </c>
      <c r="BA80" s="125">
        <v>68.5</v>
      </c>
      <c r="BB80" s="125"/>
      <c r="BC80" s="125">
        <v>4.5</v>
      </c>
      <c r="BD80" s="125">
        <v>818.4</v>
      </c>
      <c r="BE80" s="125"/>
      <c r="BF80" s="125"/>
      <c r="BG80" s="125"/>
      <c r="BH80" s="125"/>
      <c r="BI80" s="125">
        <v>14.9</v>
      </c>
      <c r="BJ80" s="125"/>
      <c r="BK80" s="125"/>
      <c r="BL80" s="125"/>
      <c r="BM80" s="125"/>
      <c r="BN80" s="125">
        <v>35</v>
      </c>
      <c r="BO80" s="125"/>
      <c r="BP80" s="125">
        <v>121.6</v>
      </c>
      <c r="BQ80" s="125"/>
      <c r="BR80" s="125">
        <v>11.5</v>
      </c>
      <c r="BS80" s="125"/>
      <c r="BT80" s="125">
        <v>3.8</v>
      </c>
      <c r="BU80" s="125"/>
      <c r="BV80" s="125"/>
      <c r="BW80" s="125"/>
      <c r="BX80" s="125">
        <v>54</v>
      </c>
      <c r="BY80" s="125"/>
      <c r="BZ80" s="125"/>
      <c r="CA80" s="125">
        <v>325</v>
      </c>
      <c r="CB80" s="125">
        <v>310.2</v>
      </c>
      <c r="CC80" s="125">
        <f t="shared" si="28"/>
        <v>1709.1</v>
      </c>
      <c r="CD80" s="125">
        <v>380</v>
      </c>
      <c r="CE80" s="125"/>
      <c r="CF80" s="125">
        <v>401.6</v>
      </c>
      <c r="CG80" s="125"/>
      <c r="CH80" s="125">
        <v>50</v>
      </c>
      <c r="CI80" s="125">
        <v>150</v>
      </c>
      <c r="CJ80" s="125">
        <v>227.5</v>
      </c>
      <c r="CK80" s="125"/>
      <c r="CL80" s="125">
        <v>500</v>
      </c>
      <c r="CM80" s="125"/>
      <c r="CN80" s="125"/>
      <c r="CO80" s="125"/>
      <c r="CP80" s="125">
        <f t="shared" si="29"/>
        <v>3550.2</v>
      </c>
      <c r="CQ80" s="125">
        <v>1395.2</v>
      </c>
      <c r="CR80" s="125">
        <v>2141</v>
      </c>
      <c r="CS80" s="125">
        <v>14</v>
      </c>
      <c r="CT80" s="127"/>
      <c r="CU80" s="127"/>
      <c r="CV80" s="127"/>
      <c r="CW80" s="128">
        <f>E80+F80+G80+H80+I80+O80+U80+V80+W80+X80+AT80+BZ80+CA80+CB80+CC80+CP80+AW80</f>
        <v>132181.70000000001</v>
      </c>
    </row>
    <row r="81" spans="1:101" s="129" customFormat="1" ht="15.75" x14ac:dyDescent="0.25">
      <c r="A81" s="121">
        <v>70</v>
      </c>
      <c r="B81" s="122" t="s">
        <v>240</v>
      </c>
      <c r="C81" s="123">
        <v>36146</v>
      </c>
      <c r="D81" s="124">
        <v>7226.1</v>
      </c>
      <c r="E81" s="123">
        <f>C81+D81</f>
        <v>43372.1</v>
      </c>
      <c r="F81" s="124">
        <f t="shared" si="22"/>
        <v>13098.4</v>
      </c>
      <c r="G81" s="125">
        <v>17234.7</v>
      </c>
      <c r="H81" s="124">
        <f t="shared" si="23"/>
        <v>5204.8999999999996</v>
      </c>
      <c r="I81" s="125"/>
      <c r="J81" s="125"/>
      <c r="K81" s="125">
        <v>29.8</v>
      </c>
      <c r="L81" s="125"/>
      <c r="M81" s="125"/>
      <c r="N81" s="125"/>
      <c r="O81" s="125">
        <f t="shared" si="24"/>
        <v>29.8</v>
      </c>
      <c r="P81" s="126">
        <v>244</v>
      </c>
      <c r="Q81" s="125">
        <v>96</v>
      </c>
      <c r="R81" s="125">
        <v>653.4</v>
      </c>
      <c r="S81" s="125">
        <v>274.89999999999998</v>
      </c>
      <c r="T81" s="126"/>
      <c r="U81" s="125">
        <f t="shared" si="25"/>
        <v>1268.3</v>
      </c>
      <c r="V81" s="125"/>
      <c r="W81" s="125"/>
      <c r="X81" s="125">
        <f>Y81+Z81+AA81+AB81+AC81+AD81+AE81+AF81+AG81+AH81+AI81+AJ81+AK81+AL81+AM81+AN81+AO81+AP81+AQ81+AR81+AS81</f>
        <v>202.3</v>
      </c>
      <c r="Y81" s="125">
        <v>77.5</v>
      </c>
      <c r="Z81" s="125">
        <v>54</v>
      </c>
      <c r="AA81" s="125"/>
      <c r="AB81" s="125">
        <v>6</v>
      </c>
      <c r="AC81" s="125"/>
      <c r="AD81" s="125">
        <v>30</v>
      </c>
      <c r="AE81" s="125">
        <v>5</v>
      </c>
      <c r="AF81" s="125"/>
      <c r="AG81" s="125"/>
      <c r="AH81" s="125"/>
      <c r="AI81" s="125"/>
      <c r="AJ81" s="125"/>
      <c r="AK81" s="125"/>
      <c r="AL81" s="125"/>
      <c r="AM81" s="125"/>
      <c r="AN81" s="125">
        <v>12</v>
      </c>
      <c r="AO81" s="125"/>
      <c r="AP81" s="125"/>
      <c r="AQ81" s="125">
        <v>17.8</v>
      </c>
      <c r="AR81" s="125"/>
      <c r="AS81" s="125"/>
      <c r="AT81" s="125">
        <f t="shared" si="26"/>
        <v>0</v>
      </c>
      <c r="AU81" s="125"/>
      <c r="AV81" s="125"/>
      <c r="AW81" s="125">
        <f t="shared" si="27"/>
        <v>891.59999999999991</v>
      </c>
      <c r="AX81" s="125"/>
      <c r="AY81" s="125">
        <v>54</v>
      </c>
      <c r="AZ81" s="125">
        <v>148.19999999999999</v>
      </c>
      <c r="BA81" s="125">
        <v>42</v>
      </c>
      <c r="BB81" s="125"/>
      <c r="BC81" s="125">
        <v>38</v>
      </c>
      <c r="BD81" s="125">
        <v>518.4</v>
      </c>
      <c r="BE81" s="125"/>
      <c r="BF81" s="125"/>
      <c r="BG81" s="125"/>
      <c r="BH81" s="125">
        <v>41</v>
      </c>
      <c r="BI81" s="125">
        <v>15</v>
      </c>
      <c r="BJ81" s="125"/>
      <c r="BK81" s="125"/>
      <c r="BL81" s="125">
        <v>28</v>
      </c>
      <c r="BM81" s="125"/>
      <c r="BN81" s="125"/>
      <c r="BO81" s="125"/>
      <c r="BP81" s="125"/>
      <c r="BQ81" s="125"/>
      <c r="BR81" s="125">
        <v>7</v>
      </c>
      <c r="BS81" s="125"/>
      <c r="BT81" s="125"/>
      <c r="BU81" s="125"/>
      <c r="BV81" s="125"/>
      <c r="BW81" s="125"/>
      <c r="BX81" s="125"/>
      <c r="BY81" s="125"/>
      <c r="BZ81" s="125"/>
      <c r="CA81" s="125">
        <v>200</v>
      </c>
      <c r="CB81" s="125">
        <v>273.2</v>
      </c>
      <c r="CC81" s="125">
        <f t="shared" si="28"/>
        <v>1211.0999999999999</v>
      </c>
      <c r="CD81" s="125">
        <v>330</v>
      </c>
      <c r="CE81" s="125"/>
      <c r="CF81" s="125">
        <v>215.1</v>
      </c>
      <c r="CG81" s="125"/>
      <c r="CH81" s="125">
        <v>150</v>
      </c>
      <c r="CI81" s="125">
        <v>120</v>
      </c>
      <c r="CJ81" s="125">
        <v>96</v>
      </c>
      <c r="CK81" s="125"/>
      <c r="CL81" s="125">
        <v>300</v>
      </c>
      <c r="CM81" s="125"/>
      <c r="CN81" s="125"/>
      <c r="CO81" s="125"/>
      <c r="CP81" s="125">
        <f t="shared" si="29"/>
        <v>407.8</v>
      </c>
      <c r="CQ81" s="125">
        <v>257.39999999999998</v>
      </c>
      <c r="CR81" s="125">
        <v>142.80000000000001</v>
      </c>
      <c r="CS81" s="125">
        <v>7.6</v>
      </c>
      <c r="CT81" s="127"/>
      <c r="CU81" s="127"/>
      <c r="CV81" s="127"/>
      <c r="CW81" s="128">
        <f>E81+F81+G81+H81+I81+O81+U81+V81+W81+X81+AT81+BZ81+CA81+CB81+CC81+CP81+AW81</f>
        <v>83394.200000000012</v>
      </c>
    </row>
    <row r="82" spans="1:101" s="129" customFormat="1" ht="15.75" x14ac:dyDescent="0.25">
      <c r="A82" s="121">
        <v>71</v>
      </c>
      <c r="B82" s="122" t="s">
        <v>241</v>
      </c>
      <c r="C82" s="123">
        <v>23958.6</v>
      </c>
      <c r="D82" s="124">
        <v>4577.8999999999996</v>
      </c>
      <c r="E82" s="123">
        <f>C82+D82</f>
        <v>28536.5</v>
      </c>
      <c r="F82" s="124">
        <f t="shared" si="22"/>
        <v>8618</v>
      </c>
      <c r="G82" s="125">
        <v>9230.5</v>
      </c>
      <c r="H82" s="124">
        <f t="shared" si="23"/>
        <v>2787.6</v>
      </c>
      <c r="I82" s="125"/>
      <c r="J82" s="125"/>
      <c r="K82" s="125">
        <v>4.5999999999999996</v>
      </c>
      <c r="L82" s="125"/>
      <c r="M82" s="125"/>
      <c r="N82" s="125"/>
      <c r="O82" s="125">
        <f t="shared" si="24"/>
        <v>4.5999999999999996</v>
      </c>
      <c r="P82" s="126">
        <v>77</v>
      </c>
      <c r="Q82" s="125">
        <v>30.3</v>
      </c>
      <c r="R82" s="125">
        <v>1056.4000000000001</v>
      </c>
      <c r="S82" s="125">
        <v>101</v>
      </c>
      <c r="T82" s="126"/>
      <c r="U82" s="125">
        <f t="shared" si="25"/>
        <v>1264.7</v>
      </c>
      <c r="V82" s="125"/>
      <c r="W82" s="125"/>
      <c r="X82" s="125">
        <f>Y82+Z82+AA82+AB82+AC82+AD82+AE82+AF82+AG82+AH82+AI82+AJ82+AK82+AL82+AM82+AN82+AO82+AP82+AQ82+AR82+AS82</f>
        <v>178.1</v>
      </c>
      <c r="Y82" s="125">
        <v>75.599999999999994</v>
      </c>
      <c r="Z82" s="125">
        <v>20.9</v>
      </c>
      <c r="AA82" s="125"/>
      <c r="AB82" s="125">
        <v>2.2999999999999998</v>
      </c>
      <c r="AC82" s="125"/>
      <c r="AD82" s="125">
        <v>10.8</v>
      </c>
      <c r="AE82" s="125"/>
      <c r="AF82" s="125"/>
      <c r="AG82" s="125"/>
      <c r="AH82" s="125"/>
      <c r="AI82" s="125"/>
      <c r="AJ82" s="125"/>
      <c r="AK82" s="125"/>
      <c r="AL82" s="125"/>
      <c r="AM82" s="125"/>
      <c r="AN82" s="125">
        <v>38</v>
      </c>
      <c r="AO82" s="125"/>
      <c r="AP82" s="125"/>
      <c r="AQ82" s="125">
        <v>4.7</v>
      </c>
      <c r="AR82" s="125"/>
      <c r="AS82" s="125">
        <v>25.8</v>
      </c>
      <c r="AT82" s="125">
        <f t="shared" si="26"/>
        <v>0</v>
      </c>
      <c r="AU82" s="125"/>
      <c r="AV82" s="125"/>
      <c r="AW82" s="125">
        <f t="shared" si="27"/>
        <v>613</v>
      </c>
      <c r="AX82" s="125"/>
      <c r="AY82" s="125"/>
      <c r="AZ82" s="125">
        <v>170</v>
      </c>
      <c r="BA82" s="125"/>
      <c r="BB82" s="125">
        <v>2</v>
      </c>
      <c r="BC82" s="125">
        <v>10</v>
      </c>
      <c r="BD82" s="125">
        <v>271</v>
      </c>
      <c r="BE82" s="125"/>
      <c r="BF82" s="125"/>
      <c r="BG82" s="125"/>
      <c r="BH82" s="125"/>
      <c r="BI82" s="125">
        <v>17</v>
      </c>
      <c r="BJ82" s="125"/>
      <c r="BK82" s="125"/>
      <c r="BL82" s="125">
        <v>71</v>
      </c>
      <c r="BM82" s="125"/>
      <c r="BN82" s="125"/>
      <c r="BO82" s="125"/>
      <c r="BP82" s="125"/>
      <c r="BQ82" s="125"/>
      <c r="BR82" s="125"/>
      <c r="BS82" s="125"/>
      <c r="BT82" s="125"/>
      <c r="BU82" s="125"/>
      <c r="BV82" s="125"/>
      <c r="BW82" s="125"/>
      <c r="BX82" s="125">
        <v>72</v>
      </c>
      <c r="BY82" s="125"/>
      <c r="BZ82" s="125"/>
      <c r="CA82" s="125">
        <v>200</v>
      </c>
      <c r="CB82" s="125">
        <v>318.10000000000002</v>
      </c>
      <c r="CC82" s="125">
        <f t="shared" si="28"/>
        <v>886.8</v>
      </c>
      <c r="CD82" s="125">
        <v>417.3</v>
      </c>
      <c r="CE82" s="125"/>
      <c r="CF82" s="125">
        <v>142.1</v>
      </c>
      <c r="CG82" s="125"/>
      <c r="CH82" s="125">
        <v>33</v>
      </c>
      <c r="CI82" s="125">
        <v>70</v>
      </c>
      <c r="CJ82" s="125">
        <v>50</v>
      </c>
      <c r="CK82" s="125"/>
      <c r="CL82" s="125">
        <v>95.4</v>
      </c>
      <c r="CM82" s="125">
        <v>79</v>
      </c>
      <c r="CN82" s="125"/>
      <c r="CO82" s="125"/>
      <c r="CP82" s="125">
        <f t="shared" si="29"/>
        <v>522</v>
      </c>
      <c r="CQ82" s="125">
        <v>239.7</v>
      </c>
      <c r="CR82" s="125">
        <v>277.3</v>
      </c>
      <c r="CS82" s="125">
        <v>5</v>
      </c>
      <c r="CT82" s="127"/>
      <c r="CU82" s="127"/>
      <c r="CV82" s="127"/>
      <c r="CW82" s="128">
        <f>E82+F82+G82+H82+I82+O82+U82+V82+W82+X82+AT82+BZ82+CA82+CB82+CC82+CP82+AW82</f>
        <v>53159.899999999994</v>
      </c>
    </row>
    <row r="83" spans="1:101" s="129" customFormat="1" ht="15.75" x14ac:dyDescent="0.25">
      <c r="A83" s="121">
        <v>72</v>
      </c>
      <c r="B83" s="122" t="s">
        <v>242</v>
      </c>
      <c r="C83" s="123">
        <v>34172.6</v>
      </c>
      <c r="D83" s="124">
        <v>4575.2</v>
      </c>
      <c r="E83" s="123">
        <f>C83+D83</f>
        <v>38747.799999999996</v>
      </c>
      <c r="F83" s="124">
        <f t="shared" si="22"/>
        <v>11701.8</v>
      </c>
      <c r="G83" s="125">
        <v>11339.8</v>
      </c>
      <c r="H83" s="124">
        <f t="shared" si="23"/>
        <v>3424.6</v>
      </c>
      <c r="I83" s="125">
        <v>22</v>
      </c>
      <c r="J83" s="125"/>
      <c r="K83" s="125">
        <v>18.7</v>
      </c>
      <c r="L83" s="125">
        <v>1.7</v>
      </c>
      <c r="M83" s="125">
        <v>4.5999999999999996</v>
      </c>
      <c r="N83" s="125">
        <v>3</v>
      </c>
      <c r="O83" s="125">
        <f>K83+L83+M83+N83</f>
        <v>28</v>
      </c>
      <c r="P83" s="126">
        <v>684.8</v>
      </c>
      <c r="Q83" s="125">
        <v>269.60000000000002</v>
      </c>
      <c r="R83" s="125">
        <v>2390.5</v>
      </c>
      <c r="S83" s="125">
        <v>1086.2</v>
      </c>
      <c r="T83" s="126"/>
      <c r="U83" s="125">
        <f>P83+Q83+R83+S83+T83</f>
        <v>4431.1000000000004</v>
      </c>
      <c r="V83" s="125"/>
      <c r="W83" s="125"/>
      <c r="X83" s="125">
        <f>Y83+Z83+AA83+AB83+AC83+AD83+AE83+AF83+AG83+AH83+AI83+AJ83+AK83+AL83+AM83+AN83+AO83+AP83+AQ83+AR83+AS83</f>
        <v>748.81999999999994</v>
      </c>
      <c r="Y83" s="125">
        <v>75.900000000000006</v>
      </c>
      <c r="Z83" s="125">
        <v>72.72</v>
      </c>
      <c r="AA83" s="125"/>
      <c r="AB83" s="125"/>
      <c r="AC83" s="125"/>
      <c r="AD83" s="125">
        <v>30</v>
      </c>
      <c r="AE83" s="125">
        <v>15</v>
      </c>
      <c r="AF83" s="125"/>
      <c r="AG83" s="125">
        <v>220.4</v>
      </c>
      <c r="AH83" s="125"/>
      <c r="AI83" s="125"/>
      <c r="AJ83" s="125"/>
      <c r="AK83" s="125"/>
      <c r="AL83" s="125"/>
      <c r="AM83" s="125">
        <v>150</v>
      </c>
      <c r="AN83" s="125">
        <v>155</v>
      </c>
      <c r="AO83" s="125"/>
      <c r="AP83" s="125"/>
      <c r="AQ83" s="125">
        <v>25</v>
      </c>
      <c r="AR83" s="125"/>
      <c r="AS83" s="125">
        <v>4.8</v>
      </c>
      <c r="AT83" s="125">
        <f t="shared" si="26"/>
        <v>0</v>
      </c>
      <c r="AU83" s="125"/>
      <c r="AV83" s="125"/>
      <c r="AW83" s="125">
        <f>AX83+AY83+AZ83+BA83+BB83+BC83+BD83+BE83+BF83+BG83+BH83+BI83+BJ83+BK83+BL83+BM83+BN83+BO83+BP83+BQ83+BR83+BS83+BT83+BU83+BV83+BW83+BX83+BY83</f>
        <v>1693.8</v>
      </c>
      <c r="AX83" s="125"/>
      <c r="AY83" s="125">
        <v>30</v>
      </c>
      <c r="AZ83" s="125">
        <v>294.3</v>
      </c>
      <c r="BA83" s="125">
        <v>42</v>
      </c>
      <c r="BB83" s="125">
        <v>35</v>
      </c>
      <c r="BC83" s="125">
        <v>76</v>
      </c>
      <c r="BD83" s="125">
        <v>810</v>
      </c>
      <c r="BE83" s="125"/>
      <c r="BF83" s="125"/>
      <c r="BG83" s="125"/>
      <c r="BH83" s="125">
        <v>50</v>
      </c>
      <c r="BI83" s="125">
        <v>19.5</v>
      </c>
      <c r="BJ83" s="125"/>
      <c r="BK83" s="125">
        <v>180</v>
      </c>
      <c r="BL83" s="125">
        <v>74.900000000000006</v>
      </c>
      <c r="BM83" s="125"/>
      <c r="BN83" s="125"/>
      <c r="BO83" s="125"/>
      <c r="BP83" s="125">
        <v>18.100000000000001</v>
      </c>
      <c r="BQ83" s="125"/>
      <c r="BR83" s="125">
        <v>30</v>
      </c>
      <c r="BS83" s="125"/>
      <c r="BT83" s="125"/>
      <c r="BU83" s="125"/>
      <c r="BV83" s="125"/>
      <c r="BW83" s="125"/>
      <c r="BX83" s="125">
        <v>34</v>
      </c>
      <c r="BY83" s="125"/>
      <c r="BZ83" s="125"/>
      <c r="CA83" s="125">
        <v>330</v>
      </c>
      <c r="CB83" s="125">
        <v>204.6</v>
      </c>
      <c r="CC83" s="125">
        <f>CD83+CE83+CF83+CG83+CH83+CI83+CJ83+CK83+CL83+CM83</f>
        <v>3955.8</v>
      </c>
      <c r="CD83" s="125">
        <v>689.6</v>
      </c>
      <c r="CE83" s="125"/>
      <c r="CF83" s="125">
        <v>728.2</v>
      </c>
      <c r="CG83" s="125"/>
      <c r="CH83" s="125">
        <v>144</v>
      </c>
      <c r="CI83" s="125">
        <v>350</v>
      </c>
      <c r="CJ83" s="125">
        <v>140</v>
      </c>
      <c r="CK83" s="125">
        <v>60</v>
      </c>
      <c r="CL83" s="125">
        <v>1700</v>
      </c>
      <c r="CM83" s="125">
        <v>144</v>
      </c>
      <c r="CN83" s="125"/>
      <c r="CO83" s="125"/>
      <c r="CP83" s="125">
        <f>CQ83+CR83+CS83+CT83+CU83+CV83</f>
        <v>2576</v>
      </c>
      <c r="CQ83" s="125">
        <v>2360</v>
      </c>
      <c r="CR83" s="125">
        <v>186</v>
      </c>
      <c r="CS83" s="125">
        <v>30</v>
      </c>
      <c r="CT83" s="127"/>
      <c r="CU83" s="127"/>
      <c r="CV83" s="127"/>
      <c r="CW83" s="128">
        <f>E83+F83+G83+H83+I83+O83+U83+V83+W83+X83+AT83+BZ83+CA83+CB83+CC83+CP83+AW83</f>
        <v>79204.12000000001</v>
      </c>
    </row>
    <row r="84" spans="1:101" ht="15.75" thickBot="1" x14ac:dyDescent="0.3">
      <c r="A84" s="57"/>
      <c r="B84" s="58" t="s">
        <v>261</v>
      </c>
      <c r="C84" s="91">
        <f>SUM(C79:C83)</f>
        <v>172670.7</v>
      </c>
      <c r="D84" s="91">
        <f t="shared" ref="D84:BQ84" si="30">SUM(D79:D83)</f>
        <v>31172.799999999999</v>
      </c>
      <c r="E84" s="91">
        <f t="shared" si="30"/>
        <v>203843.5</v>
      </c>
      <c r="F84" s="91">
        <f t="shared" si="30"/>
        <v>61560.7</v>
      </c>
      <c r="G84" s="91">
        <f t="shared" si="30"/>
        <v>71794.399999999994</v>
      </c>
      <c r="H84" s="91">
        <f t="shared" si="30"/>
        <v>21681.899999999998</v>
      </c>
      <c r="I84" s="91">
        <f t="shared" si="30"/>
        <v>22</v>
      </c>
      <c r="J84" s="91">
        <f t="shared" si="30"/>
        <v>0</v>
      </c>
      <c r="K84" s="91">
        <f t="shared" si="30"/>
        <v>92.1</v>
      </c>
      <c r="L84" s="91">
        <f t="shared" si="30"/>
        <v>1.7</v>
      </c>
      <c r="M84" s="91">
        <f t="shared" si="30"/>
        <v>4.5999999999999996</v>
      </c>
      <c r="N84" s="91">
        <f t="shared" si="30"/>
        <v>3</v>
      </c>
      <c r="O84" s="91">
        <f t="shared" si="30"/>
        <v>101.39999999999999</v>
      </c>
      <c r="P84" s="91">
        <f t="shared" si="30"/>
        <v>1410.7</v>
      </c>
      <c r="Q84" s="91">
        <f t="shared" si="30"/>
        <v>437.40000000000003</v>
      </c>
      <c r="R84" s="91">
        <f t="shared" si="30"/>
        <v>6845.3</v>
      </c>
      <c r="S84" s="91">
        <f t="shared" si="30"/>
        <v>2222.6000000000004</v>
      </c>
      <c r="T84" s="91">
        <f t="shared" si="30"/>
        <v>0</v>
      </c>
      <c r="U84" s="91">
        <f t="shared" si="30"/>
        <v>10916</v>
      </c>
      <c r="V84" s="91">
        <f t="shared" si="30"/>
        <v>0</v>
      </c>
      <c r="W84" s="91">
        <f t="shared" si="30"/>
        <v>0</v>
      </c>
      <c r="X84" s="91">
        <f t="shared" si="30"/>
        <v>1880.4199999999998</v>
      </c>
      <c r="Y84" s="91">
        <f t="shared" si="30"/>
        <v>429.4</v>
      </c>
      <c r="Z84" s="91">
        <f t="shared" si="30"/>
        <v>268.62</v>
      </c>
      <c r="AA84" s="91">
        <f t="shared" si="30"/>
        <v>0</v>
      </c>
      <c r="AB84" s="91">
        <f t="shared" si="30"/>
        <v>16.3</v>
      </c>
      <c r="AC84" s="91">
        <f t="shared" si="30"/>
        <v>0</v>
      </c>
      <c r="AD84" s="91">
        <f t="shared" si="30"/>
        <v>73.8</v>
      </c>
      <c r="AE84" s="91">
        <f t="shared" si="30"/>
        <v>20</v>
      </c>
      <c r="AF84" s="91">
        <f t="shared" si="30"/>
        <v>0</v>
      </c>
      <c r="AG84" s="91">
        <f t="shared" si="30"/>
        <v>496.79999999999995</v>
      </c>
      <c r="AH84" s="91">
        <f t="shared" si="30"/>
        <v>0</v>
      </c>
      <c r="AI84" s="91">
        <f t="shared" si="30"/>
        <v>0</v>
      </c>
      <c r="AJ84" s="91">
        <f t="shared" si="30"/>
        <v>0</v>
      </c>
      <c r="AK84" s="91">
        <f t="shared" si="30"/>
        <v>0</v>
      </c>
      <c r="AL84" s="91">
        <f t="shared" si="30"/>
        <v>0</v>
      </c>
      <c r="AM84" s="91">
        <f t="shared" si="30"/>
        <v>150</v>
      </c>
      <c r="AN84" s="91">
        <f t="shared" si="30"/>
        <v>217.6</v>
      </c>
      <c r="AO84" s="91">
        <f t="shared" si="30"/>
        <v>10.5</v>
      </c>
      <c r="AP84" s="91">
        <f t="shared" si="30"/>
        <v>31.799999999999997</v>
      </c>
      <c r="AQ84" s="91"/>
      <c r="AR84" s="91">
        <f t="shared" si="30"/>
        <v>0</v>
      </c>
      <c r="AS84" s="91">
        <f t="shared" si="30"/>
        <v>30.6</v>
      </c>
      <c r="AT84" s="91">
        <f t="shared" si="30"/>
        <v>130.4</v>
      </c>
      <c r="AU84" s="91">
        <f t="shared" si="30"/>
        <v>130.4</v>
      </c>
      <c r="AV84" s="91">
        <f t="shared" si="30"/>
        <v>0</v>
      </c>
      <c r="AW84" s="91">
        <f t="shared" si="30"/>
        <v>4804.7</v>
      </c>
      <c r="AX84" s="91">
        <f t="shared" si="30"/>
        <v>0</v>
      </c>
      <c r="AY84" s="91">
        <f t="shared" si="30"/>
        <v>119.2</v>
      </c>
      <c r="AZ84" s="91">
        <f t="shared" si="30"/>
        <v>955.3</v>
      </c>
      <c r="BA84" s="91">
        <f t="shared" si="30"/>
        <v>152.5</v>
      </c>
      <c r="BB84" s="91">
        <f t="shared" si="30"/>
        <v>37</v>
      </c>
      <c r="BC84" s="91">
        <f t="shared" si="30"/>
        <v>128.5</v>
      </c>
      <c r="BD84" s="91">
        <f t="shared" si="30"/>
        <v>2417.8000000000002</v>
      </c>
      <c r="BE84" s="91">
        <f t="shared" si="30"/>
        <v>0</v>
      </c>
      <c r="BF84" s="91">
        <f t="shared" si="30"/>
        <v>0</v>
      </c>
      <c r="BG84" s="91">
        <f t="shared" si="30"/>
        <v>0</v>
      </c>
      <c r="BH84" s="91">
        <f t="shared" si="30"/>
        <v>91</v>
      </c>
      <c r="BI84" s="91">
        <f t="shared" si="30"/>
        <v>86.3</v>
      </c>
      <c r="BJ84" s="91">
        <f t="shared" si="30"/>
        <v>0</v>
      </c>
      <c r="BK84" s="91">
        <f t="shared" si="30"/>
        <v>180</v>
      </c>
      <c r="BL84" s="91">
        <f t="shared" si="30"/>
        <v>173.9</v>
      </c>
      <c r="BM84" s="91">
        <f t="shared" si="30"/>
        <v>0</v>
      </c>
      <c r="BN84" s="91">
        <f t="shared" si="30"/>
        <v>35</v>
      </c>
      <c r="BO84" s="91">
        <f t="shared" si="30"/>
        <v>0</v>
      </c>
      <c r="BP84" s="91">
        <f t="shared" si="30"/>
        <v>195.9</v>
      </c>
      <c r="BQ84" s="91">
        <f t="shared" si="30"/>
        <v>0</v>
      </c>
      <c r="BR84" s="91">
        <f t="shared" ref="BR84:CW84" si="31">SUM(BR79:BR83)</f>
        <v>56.5</v>
      </c>
      <c r="BS84" s="91">
        <f t="shared" si="31"/>
        <v>0</v>
      </c>
      <c r="BT84" s="91">
        <f t="shared" si="31"/>
        <v>3.8</v>
      </c>
      <c r="BU84" s="91">
        <f t="shared" si="31"/>
        <v>0</v>
      </c>
      <c r="BV84" s="91">
        <f t="shared" si="31"/>
        <v>0</v>
      </c>
      <c r="BW84" s="91">
        <f t="shared" si="31"/>
        <v>0</v>
      </c>
      <c r="BX84" s="91">
        <f t="shared" si="31"/>
        <v>172</v>
      </c>
      <c r="BY84" s="91">
        <f t="shared" si="31"/>
        <v>0</v>
      </c>
      <c r="BZ84" s="91">
        <f t="shared" si="31"/>
        <v>0</v>
      </c>
      <c r="CA84" s="91">
        <f t="shared" si="31"/>
        <v>1255</v>
      </c>
      <c r="CB84" s="91">
        <f t="shared" si="31"/>
        <v>1502.1</v>
      </c>
      <c r="CC84" s="91">
        <f t="shared" si="31"/>
        <v>8737.6</v>
      </c>
      <c r="CD84" s="91">
        <f t="shared" si="31"/>
        <v>1931.8000000000002</v>
      </c>
      <c r="CE84" s="91">
        <f t="shared" si="31"/>
        <v>0</v>
      </c>
      <c r="CF84" s="91">
        <f t="shared" si="31"/>
        <v>1724.3000000000002</v>
      </c>
      <c r="CG84" s="91">
        <f t="shared" si="31"/>
        <v>0</v>
      </c>
      <c r="CH84" s="91">
        <f t="shared" si="31"/>
        <v>425</v>
      </c>
      <c r="CI84" s="91">
        <f t="shared" si="31"/>
        <v>725</v>
      </c>
      <c r="CJ84" s="91">
        <f t="shared" si="31"/>
        <v>553.1</v>
      </c>
      <c r="CK84" s="91">
        <f t="shared" si="31"/>
        <v>60</v>
      </c>
      <c r="CL84" s="91">
        <f t="shared" si="31"/>
        <v>3095.4</v>
      </c>
      <c r="CM84" s="91">
        <f t="shared" si="31"/>
        <v>223</v>
      </c>
      <c r="CN84" s="91">
        <f t="shared" si="31"/>
        <v>0</v>
      </c>
      <c r="CO84" s="91">
        <f t="shared" si="31"/>
        <v>0</v>
      </c>
      <c r="CP84" s="91">
        <f t="shared" si="31"/>
        <v>7886.9</v>
      </c>
      <c r="CQ84" s="91">
        <f t="shared" si="31"/>
        <v>4633.8999999999996</v>
      </c>
      <c r="CR84" s="91">
        <f t="shared" si="31"/>
        <v>3187.1000000000004</v>
      </c>
      <c r="CS84" s="91">
        <f t="shared" si="31"/>
        <v>65.900000000000006</v>
      </c>
      <c r="CT84" s="91">
        <f t="shared" si="31"/>
        <v>0</v>
      </c>
      <c r="CU84" s="91">
        <f t="shared" si="31"/>
        <v>0</v>
      </c>
      <c r="CV84" s="91">
        <f t="shared" si="31"/>
        <v>0</v>
      </c>
      <c r="CW84" s="91">
        <f t="shared" si="31"/>
        <v>396117.02</v>
      </c>
    </row>
    <row r="85" spans="1:101" s="56" customFormat="1" x14ac:dyDescent="0.25">
      <c r="A85" s="50"/>
      <c r="B85" s="51"/>
      <c r="C85" s="51"/>
      <c r="D85" s="51"/>
      <c r="E85" s="95"/>
      <c r="F85" s="53"/>
      <c r="G85" s="53"/>
      <c r="H85" s="53"/>
      <c r="I85" s="53"/>
      <c r="J85" s="53"/>
      <c r="K85" s="53"/>
      <c r="L85" s="53"/>
      <c r="M85" s="53"/>
      <c r="N85" s="53"/>
      <c r="O85" s="52"/>
      <c r="P85" s="52"/>
      <c r="Q85" s="52"/>
      <c r="R85" s="52"/>
      <c r="S85" s="54"/>
      <c r="T85" s="54"/>
      <c r="U85" s="50"/>
      <c r="V85" s="50"/>
      <c r="W85" s="50"/>
      <c r="X85" s="51"/>
      <c r="Y85" s="51"/>
      <c r="Z85" s="51"/>
      <c r="AA85" s="51"/>
      <c r="AB85" s="51"/>
      <c r="AC85" s="51"/>
      <c r="AD85" s="51"/>
      <c r="AE85" s="51"/>
      <c r="AF85" s="3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  <c r="BF85" s="51"/>
      <c r="BG85" s="51"/>
      <c r="BH85" s="51"/>
      <c r="BI85" s="51"/>
      <c r="BJ85" s="51"/>
      <c r="BK85" s="51"/>
      <c r="BL85" s="51"/>
      <c r="BM85" s="51"/>
      <c r="BN85" s="51"/>
      <c r="BO85" s="116">
        <v>0.45200000000000001</v>
      </c>
      <c r="BP85" s="51"/>
      <c r="BQ85" s="51"/>
      <c r="BR85" s="51"/>
      <c r="BS85" s="51"/>
      <c r="BT85" s="51"/>
      <c r="BU85" s="51"/>
      <c r="BV85" s="51"/>
      <c r="BW85" s="51"/>
      <c r="BX85" s="51"/>
      <c r="BY85" s="51"/>
      <c r="BZ85" s="51"/>
      <c r="CA85" s="51"/>
      <c r="CB85" s="51"/>
      <c r="CC85" s="51"/>
      <c r="CD85" s="51"/>
      <c r="CE85" s="51"/>
      <c r="CF85" s="51"/>
      <c r="CG85" s="51"/>
      <c r="CH85" s="51"/>
      <c r="CI85" s="51"/>
      <c r="CJ85" s="51"/>
      <c r="CK85" s="51"/>
      <c r="CL85" s="51"/>
      <c r="CM85" s="51"/>
      <c r="CN85" s="51"/>
      <c r="CO85" s="51"/>
      <c r="CP85" s="55"/>
      <c r="CQ85" s="55"/>
      <c r="CR85" s="55"/>
      <c r="CS85" s="55"/>
      <c r="CT85" s="55"/>
      <c r="CU85" s="55"/>
      <c r="CV85" s="55"/>
      <c r="CW85" s="51"/>
    </row>
    <row r="86" spans="1:101" ht="15.75" x14ac:dyDescent="0.25">
      <c r="B86" s="132" t="s">
        <v>31</v>
      </c>
      <c r="C86" s="93">
        <f>C73+C84</f>
        <v>1960194.5</v>
      </c>
      <c r="D86" s="93">
        <f t="shared" ref="D86:BO86" si="32">D73+D84</f>
        <v>647998.80000000016</v>
      </c>
      <c r="E86" s="135">
        <f t="shared" si="32"/>
        <v>2608193.6999999988</v>
      </c>
      <c r="F86" s="135">
        <f t="shared" si="32"/>
        <v>787674.6</v>
      </c>
      <c r="G86" s="135">
        <f t="shared" si="32"/>
        <v>101561.5</v>
      </c>
      <c r="H86" s="135">
        <f t="shared" si="32"/>
        <v>30671.499999999993</v>
      </c>
      <c r="I86" s="93">
        <f t="shared" si="32"/>
        <v>22</v>
      </c>
      <c r="J86" s="93">
        <f t="shared" si="32"/>
        <v>0</v>
      </c>
      <c r="K86" s="93">
        <f t="shared" si="32"/>
        <v>550.30000000000007</v>
      </c>
      <c r="L86" s="93">
        <f t="shared" si="32"/>
        <v>178.7</v>
      </c>
      <c r="M86" s="93">
        <f t="shared" si="32"/>
        <v>4.5999999999999996</v>
      </c>
      <c r="N86" s="93">
        <f t="shared" si="32"/>
        <v>3</v>
      </c>
      <c r="O86" s="93">
        <f t="shared" si="32"/>
        <v>736.6</v>
      </c>
      <c r="P86" s="93">
        <f t="shared" si="32"/>
        <v>6677.7</v>
      </c>
      <c r="Q86" s="93">
        <f t="shared" si="32"/>
        <v>2338.0596600000003</v>
      </c>
      <c r="R86" s="93">
        <f t="shared" si="32"/>
        <v>67105.8</v>
      </c>
      <c r="S86" s="93">
        <f t="shared" si="32"/>
        <v>21700</v>
      </c>
      <c r="T86" s="93">
        <f t="shared" si="32"/>
        <v>496.8</v>
      </c>
      <c r="U86" s="93">
        <f t="shared" si="32"/>
        <v>98318.359659999987</v>
      </c>
      <c r="V86" s="93">
        <f t="shared" si="32"/>
        <v>0</v>
      </c>
      <c r="W86" s="93">
        <f t="shared" si="32"/>
        <v>274.3</v>
      </c>
      <c r="X86" s="93">
        <f t="shared" si="32"/>
        <v>14251.220000000001</v>
      </c>
      <c r="Y86" s="93">
        <f t="shared" si="32"/>
        <v>5713.4000000000005</v>
      </c>
      <c r="Z86" s="93">
        <f t="shared" si="32"/>
        <v>3689.4199999999992</v>
      </c>
      <c r="AA86" s="93">
        <f t="shared" si="32"/>
        <v>50</v>
      </c>
      <c r="AB86" s="93">
        <f t="shared" si="32"/>
        <v>104.19999999999999</v>
      </c>
      <c r="AC86" s="93">
        <f t="shared" si="32"/>
        <v>70</v>
      </c>
      <c r="AD86" s="93">
        <f t="shared" si="32"/>
        <v>73.8</v>
      </c>
      <c r="AE86" s="93">
        <f t="shared" si="32"/>
        <v>459.59999999999991</v>
      </c>
      <c r="AF86" s="93">
        <f t="shared" si="32"/>
        <v>0</v>
      </c>
      <c r="AG86" s="93">
        <f t="shared" si="32"/>
        <v>496.79999999999995</v>
      </c>
      <c r="AH86" s="93">
        <f t="shared" si="32"/>
        <v>0</v>
      </c>
      <c r="AI86" s="93">
        <f t="shared" si="32"/>
        <v>20</v>
      </c>
      <c r="AJ86" s="93">
        <f t="shared" si="32"/>
        <v>30</v>
      </c>
      <c r="AK86" s="93">
        <f t="shared" si="32"/>
        <v>324.60000000000002</v>
      </c>
      <c r="AL86" s="93">
        <f t="shared" si="32"/>
        <v>509.8</v>
      </c>
      <c r="AM86" s="93">
        <f t="shared" si="32"/>
        <v>195</v>
      </c>
      <c r="AN86" s="93">
        <f t="shared" si="32"/>
        <v>1061.0999999999999</v>
      </c>
      <c r="AO86" s="93">
        <f t="shared" si="32"/>
        <v>866.7</v>
      </c>
      <c r="AP86" s="93">
        <f t="shared" si="32"/>
        <v>31.799999999999997</v>
      </c>
      <c r="AQ86" s="93">
        <f t="shared" si="32"/>
        <v>0</v>
      </c>
      <c r="AR86" s="93">
        <f t="shared" si="32"/>
        <v>389.39999999999992</v>
      </c>
      <c r="AS86" s="93">
        <f t="shared" si="32"/>
        <v>30.6</v>
      </c>
      <c r="AT86" s="93">
        <f t="shared" si="32"/>
        <v>3946.4999999999991</v>
      </c>
      <c r="AU86" s="93">
        <f t="shared" si="32"/>
        <v>1877.1000000000001</v>
      </c>
      <c r="AV86" s="93">
        <f t="shared" si="32"/>
        <v>2069.6000000000022</v>
      </c>
      <c r="AW86" s="93">
        <f t="shared" si="32"/>
        <v>24978.000000000004</v>
      </c>
      <c r="AX86" s="93">
        <f t="shared" si="32"/>
        <v>835.90000000000032</v>
      </c>
      <c r="AY86" s="93">
        <f t="shared" si="32"/>
        <v>1191.1000000000001</v>
      </c>
      <c r="AZ86" s="93">
        <f t="shared" si="32"/>
        <v>8840.8999999999978</v>
      </c>
      <c r="BA86" s="93">
        <f t="shared" si="32"/>
        <v>2069</v>
      </c>
      <c r="BB86" s="93">
        <f t="shared" si="32"/>
        <v>37</v>
      </c>
      <c r="BC86" s="93">
        <f t="shared" si="32"/>
        <v>128.5</v>
      </c>
      <c r="BD86" s="93">
        <f t="shared" si="32"/>
        <v>2417.8000000000002</v>
      </c>
      <c r="BE86" s="93">
        <f t="shared" si="32"/>
        <v>0</v>
      </c>
      <c r="BF86" s="93">
        <f t="shared" si="32"/>
        <v>0</v>
      </c>
      <c r="BG86" s="93">
        <f t="shared" si="32"/>
        <v>58.499999999999993</v>
      </c>
      <c r="BH86" s="93">
        <f t="shared" si="32"/>
        <v>1237.7000000000003</v>
      </c>
      <c r="BI86" s="93">
        <f t="shared" si="32"/>
        <v>1256.3</v>
      </c>
      <c r="BJ86" s="93">
        <f t="shared" si="32"/>
        <v>0</v>
      </c>
      <c r="BK86" s="93">
        <f t="shared" si="32"/>
        <v>180</v>
      </c>
      <c r="BL86" s="93">
        <f t="shared" si="32"/>
        <v>173.9</v>
      </c>
      <c r="BM86" s="93">
        <f t="shared" si="32"/>
        <v>480.5</v>
      </c>
      <c r="BN86" s="93">
        <f t="shared" si="32"/>
        <v>105</v>
      </c>
      <c r="BO86" s="93">
        <f t="shared" si="32"/>
        <v>324.39999999999998</v>
      </c>
      <c r="BP86" s="93">
        <f t="shared" ref="BP86:CW86" si="33">BP73+BP84</f>
        <v>195.9</v>
      </c>
      <c r="BQ86" s="93">
        <f t="shared" si="33"/>
        <v>138.19999999999999</v>
      </c>
      <c r="BR86" s="93">
        <f t="shared" si="33"/>
        <v>188.5</v>
      </c>
      <c r="BS86" s="93">
        <f t="shared" si="33"/>
        <v>3245</v>
      </c>
      <c r="BT86" s="93">
        <f t="shared" si="33"/>
        <v>1184.3000000000002</v>
      </c>
      <c r="BU86" s="93">
        <f t="shared" si="33"/>
        <v>353.49999999999994</v>
      </c>
      <c r="BV86" s="93">
        <f t="shared" si="33"/>
        <v>164.09999999999997</v>
      </c>
      <c r="BW86" s="93">
        <f t="shared" si="33"/>
        <v>0</v>
      </c>
      <c r="BX86" s="93">
        <f t="shared" si="33"/>
        <v>172</v>
      </c>
      <c r="BY86" s="93">
        <f t="shared" si="33"/>
        <v>0</v>
      </c>
      <c r="BZ86" s="93">
        <f t="shared" si="33"/>
        <v>0</v>
      </c>
      <c r="CA86" s="93">
        <f t="shared" si="33"/>
        <v>7755</v>
      </c>
      <c r="CB86" s="135">
        <f t="shared" si="33"/>
        <v>14410.7</v>
      </c>
      <c r="CC86" s="93">
        <f t="shared" si="33"/>
        <v>21550.300000000003</v>
      </c>
      <c r="CD86" s="93">
        <f t="shared" si="33"/>
        <v>3131.8</v>
      </c>
      <c r="CE86" s="93">
        <f t="shared" si="33"/>
        <v>1000</v>
      </c>
      <c r="CF86" s="93">
        <f t="shared" si="33"/>
        <v>5034.6000000000004</v>
      </c>
      <c r="CG86" s="93">
        <f t="shared" si="33"/>
        <v>81</v>
      </c>
      <c r="CH86" s="93">
        <f t="shared" si="33"/>
        <v>1575.5</v>
      </c>
      <c r="CI86" s="93">
        <f t="shared" si="33"/>
        <v>6795.8999999999987</v>
      </c>
      <c r="CJ86" s="93">
        <f t="shared" si="33"/>
        <v>553.1</v>
      </c>
      <c r="CK86" s="93">
        <f t="shared" si="33"/>
        <v>60</v>
      </c>
      <c r="CL86" s="93">
        <f t="shared" si="33"/>
        <v>3095.4</v>
      </c>
      <c r="CM86" s="93">
        <f t="shared" si="33"/>
        <v>223</v>
      </c>
      <c r="CN86" s="93">
        <f t="shared" si="33"/>
        <v>2512</v>
      </c>
      <c r="CO86" s="93">
        <f t="shared" si="33"/>
        <v>0</v>
      </c>
      <c r="CP86" s="93">
        <f t="shared" si="33"/>
        <v>124440.29999999999</v>
      </c>
      <c r="CQ86" s="93">
        <f t="shared" si="33"/>
        <v>35950.199999999997</v>
      </c>
      <c r="CR86" s="93">
        <f t="shared" si="33"/>
        <v>86165.000000000015</v>
      </c>
      <c r="CS86" s="93">
        <f t="shared" si="33"/>
        <v>142.5</v>
      </c>
      <c r="CT86" s="93">
        <f t="shared" si="33"/>
        <v>0</v>
      </c>
      <c r="CU86" s="93">
        <f t="shared" si="33"/>
        <v>911.7</v>
      </c>
      <c r="CV86" s="93">
        <f t="shared" si="33"/>
        <v>1270.9000000000001</v>
      </c>
      <c r="CW86" s="93">
        <f t="shared" si="33"/>
        <v>3838784.5796599993</v>
      </c>
    </row>
    <row r="87" spans="1:101" x14ac:dyDescent="0.25">
      <c r="AF87" s="51"/>
      <c r="CD87" s="1">
        <f>ROUND((CD84*8.1%),1)</f>
        <v>156.5</v>
      </c>
    </row>
    <row r="88" spans="1:101" x14ac:dyDescent="0.25">
      <c r="U88" s="93"/>
      <c r="CD88" s="1">
        <f t="shared" ref="CD88:CD89" si="34">ROUND((CD85*8.1%),1)</f>
        <v>0</v>
      </c>
    </row>
    <row r="89" spans="1:101" x14ac:dyDescent="0.25">
      <c r="CD89" s="1">
        <f t="shared" si="34"/>
        <v>253.7</v>
      </c>
    </row>
    <row r="105" spans="81:82" x14ac:dyDescent="0.25">
      <c r="CC105" s="32">
        <v>290.7</v>
      </c>
      <c r="CD105" s="1">
        <f>ROUND(CC105*101.285230054%,1)</f>
        <v>294.39999999999998</v>
      </c>
    </row>
    <row r="106" spans="81:82" x14ac:dyDescent="0.25">
      <c r="CC106" s="32">
        <v>242.3</v>
      </c>
      <c r="CD106" s="1">
        <f t="shared" ref="CD106:CD165" si="35">ROUND(CC106*101.285230054%,1)</f>
        <v>245.4</v>
      </c>
    </row>
    <row r="107" spans="81:82" x14ac:dyDescent="0.25">
      <c r="CC107" s="32">
        <v>131.6</v>
      </c>
      <c r="CD107" s="1">
        <f t="shared" si="35"/>
        <v>133.30000000000001</v>
      </c>
    </row>
    <row r="108" spans="81:82" x14ac:dyDescent="0.25">
      <c r="CC108" s="32">
        <v>118.8</v>
      </c>
      <c r="CD108" s="1">
        <f t="shared" si="35"/>
        <v>120.3</v>
      </c>
    </row>
    <row r="109" spans="81:82" x14ac:dyDescent="0.25">
      <c r="CC109" s="32">
        <v>342.5</v>
      </c>
      <c r="CD109" s="1">
        <f t="shared" si="35"/>
        <v>346.9</v>
      </c>
    </row>
    <row r="110" spans="81:82" x14ac:dyDescent="0.25">
      <c r="CC110" s="32">
        <v>399.8</v>
      </c>
      <c r="CD110" s="1">
        <f t="shared" si="35"/>
        <v>404.9</v>
      </c>
    </row>
    <row r="111" spans="81:82" x14ac:dyDescent="0.25">
      <c r="CC111" s="32">
        <v>280.8</v>
      </c>
      <c r="CD111" s="1">
        <f t="shared" si="35"/>
        <v>284.39999999999998</v>
      </c>
    </row>
    <row r="112" spans="81:82" x14ac:dyDescent="0.25">
      <c r="CC112" s="32">
        <v>274.2</v>
      </c>
      <c r="CD112" s="1">
        <f t="shared" si="35"/>
        <v>277.7</v>
      </c>
    </row>
    <row r="113" spans="81:82" x14ac:dyDescent="0.25">
      <c r="CC113" s="32">
        <v>288.89999999999998</v>
      </c>
      <c r="CD113" s="1">
        <f t="shared" si="35"/>
        <v>292.60000000000002</v>
      </c>
    </row>
    <row r="114" spans="81:82" x14ac:dyDescent="0.25">
      <c r="CC114" s="32">
        <v>273.5</v>
      </c>
      <c r="CD114" s="1">
        <f t="shared" si="35"/>
        <v>277</v>
      </c>
    </row>
    <row r="115" spans="81:82" x14ac:dyDescent="0.25">
      <c r="CC115" s="32">
        <v>195.9</v>
      </c>
      <c r="CD115" s="1">
        <f t="shared" si="35"/>
        <v>198.4</v>
      </c>
    </row>
    <row r="116" spans="81:82" x14ac:dyDescent="0.25">
      <c r="CC116" s="32">
        <v>119.9</v>
      </c>
      <c r="CD116" s="1">
        <f t="shared" si="35"/>
        <v>121.4</v>
      </c>
    </row>
    <row r="117" spans="81:82" x14ac:dyDescent="0.25">
      <c r="CC117" s="32">
        <v>403.2</v>
      </c>
      <c r="CD117" s="1">
        <f t="shared" si="35"/>
        <v>408.4</v>
      </c>
    </row>
    <row r="118" spans="81:82" x14ac:dyDescent="0.25">
      <c r="CC118" s="32">
        <v>92.3</v>
      </c>
      <c r="CD118" s="1">
        <f t="shared" si="35"/>
        <v>93.5</v>
      </c>
    </row>
    <row r="119" spans="81:82" x14ac:dyDescent="0.25">
      <c r="CC119" s="32">
        <v>60.6</v>
      </c>
      <c r="CD119" s="1">
        <f t="shared" si="35"/>
        <v>61.4</v>
      </c>
    </row>
    <row r="120" spans="81:82" x14ac:dyDescent="0.25">
      <c r="CC120" s="32">
        <v>89</v>
      </c>
      <c r="CD120" s="1">
        <f t="shared" si="35"/>
        <v>90.1</v>
      </c>
    </row>
    <row r="121" spans="81:82" x14ac:dyDescent="0.25">
      <c r="CC121" s="32">
        <v>390.8</v>
      </c>
      <c r="CD121" s="1">
        <f t="shared" si="35"/>
        <v>395.8</v>
      </c>
    </row>
    <row r="122" spans="81:82" x14ac:dyDescent="0.25">
      <c r="CC122" s="32">
        <v>251.4</v>
      </c>
      <c r="CD122" s="1">
        <f t="shared" si="35"/>
        <v>254.6</v>
      </c>
    </row>
    <row r="123" spans="81:82" x14ac:dyDescent="0.25">
      <c r="CC123" s="32">
        <v>82.7</v>
      </c>
      <c r="CD123" s="1">
        <f t="shared" si="35"/>
        <v>83.8</v>
      </c>
    </row>
    <row r="124" spans="81:82" x14ac:dyDescent="0.25">
      <c r="CC124" s="32">
        <v>42</v>
      </c>
      <c r="CD124" s="1">
        <f t="shared" si="35"/>
        <v>42.5</v>
      </c>
    </row>
    <row r="125" spans="81:82" x14ac:dyDescent="0.25">
      <c r="CC125" s="32">
        <v>104.4</v>
      </c>
      <c r="CD125" s="1">
        <f t="shared" si="35"/>
        <v>105.7</v>
      </c>
    </row>
    <row r="126" spans="81:82" x14ac:dyDescent="0.25">
      <c r="CC126" s="32">
        <v>333.5</v>
      </c>
      <c r="CD126" s="1">
        <f t="shared" si="35"/>
        <v>337.8</v>
      </c>
    </row>
    <row r="127" spans="81:82" x14ac:dyDescent="0.25">
      <c r="CC127" s="32">
        <v>0.9</v>
      </c>
      <c r="CD127" s="1">
        <f t="shared" si="35"/>
        <v>0.9</v>
      </c>
    </row>
    <row r="128" spans="81:82" x14ac:dyDescent="0.25">
      <c r="CC128" s="32">
        <v>57.2</v>
      </c>
      <c r="CD128" s="1">
        <f t="shared" si="35"/>
        <v>57.9</v>
      </c>
    </row>
    <row r="129" spans="81:82" x14ac:dyDescent="0.25">
      <c r="CC129" s="32">
        <v>108.6</v>
      </c>
      <c r="CD129" s="1">
        <f t="shared" si="35"/>
        <v>110</v>
      </c>
    </row>
    <row r="130" spans="81:82" x14ac:dyDescent="0.25">
      <c r="CC130" s="32">
        <v>511.5</v>
      </c>
      <c r="CD130" s="1">
        <f t="shared" si="35"/>
        <v>518.1</v>
      </c>
    </row>
    <row r="131" spans="81:82" x14ac:dyDescent="0.25">
      <c r="CC131" s="32">
        <v>210.5</v>
      </c>
      <c r="CD131" s="1">
        <f t="shared" si="35"/>
        <v>213.2</v>
      </c>
    </row>
    <row r="132" spans="81:82" x14ac:dyDescent="0.25">
      <c r="CC132" s="32">
        <v>172.8</v>
      </c>
      <c r="CD132" s="1">
        <f t="shared" si="35"/>
        <v>175</v>
      </c>
    </row>
    <row r="133" spans="81:82" x14ac:dyDescent="0.25">
      <c r="CC133" s="32">
        <v>232.8</v>
      </c>
      <c r="CD133" s="1">
        <f t="shared" si="35"/>
        <v>235.8</v>
      </c>
    </row>
    <row r="134" spans="81:82" x14ac:dyDescent="0.25">
      <c r="CC134" s="32">
        <v>352.1</v>
      </c>
      <c r="CD134" s="1">
        <f t="shared" si="35"/>
        <v>356.6</v>
      </c>
    </row>
    <row r="135" spans="81:82" x14ac:dyDescent="0.25">
      <c r="CC135" s="32">
        <v>252.3</v>
      </c>
      <c r="CD135" s="1">
        <f t="shared" si="35"/>
        <v>255.5</v>
      </c>
    </row>
    <row r="136" spans="81:82" x14ac:dyDescent="0.25">
      <c r="CC136" s="32">
        <v>107.7</v>
      </c>
      <c r="CD136" s="1">
        <f t="shared" si="35"/>
        <v>109.1</v>
      </c>
    </row>
    <row r="137" spans="81:82" x14ac:dyDescent="0.25">
      <c r="CC137" s="32">
        <v>210.8</v>
      </c>
      <c r="CD137" s="1">
        <f t="shared" si="35"/>
        <v>213.5</v>
      </c>
    </row>
    <row r="138" spans="81:82" x14ac:dyDescent="0.25">
      <c r="CC138" s="32">
        <v>404.3</v>
      </c>
      <c r="CD138" s="1">
        <f t="shared" si="35"/>
        <v>409.5</v>
      </c>
    </row>
    <row r="139" spans="81:82" x14ac:dyDescent="0.25">
      <c r="CC139" s="32">
        <v>228.2</v>
      </c>
      <c r="CD139" s="1">
        <f t="shared" si="35"/>
        <v>231.1</v>
      </c>
    </row>
    <row r="140" spans="81:82" x14ac:dyDescent="0.25">
      <c r="CC140" s="32">
        <v>140.30000000000001</v>
      </c>
      <c r="CD140" s="1">
        <f t="shared" si="35"/>
        <v>142.1</v>
      </c>
    </row>
    <row r="141" spans="81:82" x14ac:dyDescent="0.25">
      <c r="CC141" s="32">
        <v>261.5</v>
      </c>
      <c r="CD141" s="1">
        <f t="shared" si="35"/>
        <v>264.89999999999998</v>
      </c>
    </row>
    <row r="142" spans="81:82" x14ac:dyDescent="0.25">
      <c r="CC142" s="32">
        <v>338.9</v>
      </c>
      <c r="CD142" s="1">
        <f t="shared" si="35"/>
        <v>343.3</v>
      </c>
    </row>
    <row r="143" spans="81:82" x14ac:dyDescent="0.25">
      <c r="CC143" s="32">
        <v>460.4</v>
      </c>
      <c r="CD143" s="1">
        <f t="shared" si="35"/>
        <v>466.3</v>
      </c>
    </row>
    <row r="144" spans="81:82" x14ac:dyDescent="0.25">
      <c r="CC144" s="32">
        <v>208.7</v>
      </c>
      <c r="CD144" s="1">
        <f t="shared" si="35"/>
        <v>211.4</v>
      </c>
    </row>
    <row r="145" spans="81:82" x14ac:dyDescent="0.25">
      <c r="CC145" s="32">
        <v>66.599999999999994</v>
      </c>
      <c r="CD145" s="1">
        <f t="shared" si="35"/>
        <v>67.5</v>
      </c>
    </row>
    <row r="146" spans="81:82" x14ac:dyDescent="0.25">
      <c r="CC146" s="32">
        <v>477.3</v>
      </c>
      <c r="CD146" s="1">
        <f t="shared" si="35"/>
        <v>483.4</v>
      </c>
    </row>
    <row r="147" spans="81:82" x14ac:dyDescent="0.25">
      <c r="CC147" s="32">
        <v>76.2</v>
      </c>
      <c r="CD147" s="1">
        <f t="shared" si="35"/>
        <v>77.2</v>
      </c>
    </row>
    <row r="148" spans="81:82" x14ac:dyDescent="0.25">
      <c r="CC148" s="32">
        <v>169.7</v>
      </c>
      <c r="CD148" s="1">
        <f t="shared" si="35"/>
        <v>171.9</v>
      </c>
    </row>
    <row r="149" spans="81:82" x14ac:dyDescent="0.25">
      <c r="CC149" s="32">
        <v>132.9</v>
      </c>
      <c r="CD149" s="1">
        <f t="shared" si="35"/>
        <v>134.6</v>
      </c>
    </row>
    <row r="150" spans="81:82" x14ac:dyDescent="0.25">
      <c r="CC150" s="32">
        <v>191.1</v>
      </c>
      <c r="CD150" s="1">
        <f t="shared" si="35"/>
        <v>193.6</v>
      </c>
    </row>
    <row r="151" spans="81:82" x14ac:dyDescent="0.25">
      <c r="CC151" s="32">
        <v>63.9</v>
      </c>
      <c r="CD151" s="1">
        <f t="shared" si="35"/>
        <v>64.7</v>
      </c>
    </row>
    <row r="152" spans="81:82" x14ac:dyDescent="0.25">
      <c r="CC152" s="32">
        <v>229.4</v>
      </c>
      <c r="CD152" s="1">
        <f t="shared" si="35"/>
        <v>232.3</v>
      </c>
    </row>
    <row r="153" spans="81:82" x14ac:dyDescent="0.25">
      <c r="CC153" s="32">
        <v>72.5</v>
      </c>
      <c r="CD153" s="1">
        <f t="shared" si="35"/>
        <v>73.400000000000006</v>
      </c>
    </row>
    <row r="154" spans="81:82" x14ac:dyDescent="0.25">
      <c r="CC154" s="32">
        <v>218.4</v>
      </c>
      <c r="CD154" s="1">
        <f t="shared" si="35"/>
        <v>221.2</v>
      </c>
    </row>
    <row r="155" spans="81:82" x14ac:dyDescent="0.25">
      <c r="CC155" s="32">
        <v>146.9</v>
      </c>
      <c r="CD155" s="1">
        <f t="shared" si="35"/>
        <v>148.80000000000001</v>
      </c>
    </row>
    <row r="156" spans="81:82" x14ac:dyDescent="0.25">
      <c r="CC156" s="32">
        <v>282.89999999999998</v>
      </c>
      <c r="CD156" s="1">
        <f t="shared" si="35"/>
        <v>286.5</v>
      </c>
    </row>
    <row r="157" spans="81:82" x14ac:dyDescent="0.25">
      <c r="CC157" s="32">
        <v>53.6</v>
      </c>
      <c r="CD157" s="1">
        <f t="shared" si="35"/>
        <v>54.3</v>
      </c>
    </row>
    <row r="158" spans="81:82" x14ac:dyDescent="0.25">
      <c r="CC158" s="32">
        <v>27.6</v>
      </c>
      <c r="CD158" s="1">
        <f t="shared" si="35"/>
        <v>28</v>
      </c>
    </row>
    <row r="159" spans="81:82" x14ac:dyDescent="0.25">
      <c r="CC159" s="32">
        <v>390.5</v>
      </c>
      <c r="CD159" s="1">
        <f t="shared" si="35"/>
        <v>395.5</v>
      </c>
    </row>
    <row r="160" spans="81:82" x14ac:dyDescent="0.25">
      <c r="CC160" s="32">
        <v>0</v>
      </c>
      <c r="CD160" s="1">
        <f t="shared" si="35"/>
        <v>0</v>
      </c>
    </row>
    <row r="161" spans="81:82" x14ac:dyDescent="0.25">
      <c r="CC161" s="32">
        <v>498.8</v>
      </c>
      <c r="CD161" s="1">
        <f t="shared" si="35"/>
        <v>505.2</v>
      </c>
    </row>
    <row r="162" spans="81:82" x14ac:dyDescent="0.25">
      <c r="CC162" s="32">
        <v>192.6</v>
      </c>
      <c r="CD162" s="1">
        <f t="shared" si="35"/>
        <v>195.1</v>
      </c>
    </row>
    <row r="163" spans="81:82" x14ac:dyDescent="0.25">
      <c r="CC163" s="32">
        <v>186.6</v>
      </c>
      <c r="CD163" s="1">
        <f t="shared" si="35"/>
        <v>189</v>
      </c>
    </row>
    <row r="164" spans="81:82" x14ac:dyDescent="0.25">
      <c r="CC164" s="32">
        <v>129.19999999999999</v>
      </c>
      <c r="CD164" s="1">
        <f t="shared" si="35"/>
        <v>130.9</v>
      </c>
    </row>
    <row r="165" spans="81:82" x14ac:dyDescent="0.25">
      <c r="CC165" s="32">
        <v>69.8</v>
      </c>
      <c r="CD165" s="1">
        <f t="shared" si="35"/>
        <v>70.7</v>
      </c>
    </row>
  </sheetData>
  <mergeCells count="80">
    <mergeCell ref="CN4:CN5"/>
    <mergeCell ref="CO4:CO5"/>
    <mergeCell ref="CP4:CP5"/>
    <mergeCell ref="CW4:CW5"/>
    <mergeCell ref="CQ4:CQ5"/>
    <mergeCell ref="CR4:CR5"/>
    <mergeCell ref="CS4:CS5"/>
    <mergeCell ref="CT4:CT5"/>
    <mergeCell ref="CU4:CU5"/>
    <mergeCell ref="CE4:CE5"/>
    <mergeCell ref="CF4:CF5"/>
    <mergeCell ref="CG4:CG5"/>
    <mergeCell ref="CH4:CH5"/>
    <mergeCell ref="CI4:CI5"/>
    <mergeCell ref="BX4:BX5"/>
    <mergeCell ref="BY4:BY5"/>
    <mergeCell ref="BZ4:BZ5"/>
    <mergeCell ref="CA4:CA5"/>
    <mergeCell ref="CD4:CD5"/>
    <mergeCell ref="BS4:BS5"/>
    <mergeCell ref="BT4:BT5"/>
    <mergeCell ref="BU4:BU5"/>
    <mergeCell ref="BV4:BV5"/>
    <mergeCell ref="BW4:BW5"/>
    <mergeCell ref="BN4:BN5"/>
    <mergeCell ref="BO4:BO5"/>
    <mergeCell ref="BP4:BP5"/>
    <mergeCell ref="BQ4:BQ5"/>
    <mergeCell ref="BR4:BR5"/>
    <mergeCell ref="BI4:BI5"/>
    <mergeCell ref="BJ4:BJ5"/>
    <mergeCell ref="BK4:BK5"/>
    <mergeCell ref="BL4:BL5"/>
    <mergeCell ref="BM4:BM5"/>
    <mergeCell ref="BA4:BA5"/>
    <mergeCell ref="BB4:BB5"/>
    <mergeCell ref="BC4:BC5"/>
    <mergeCell ref="BE4:BE5"/>
    <mergeCell ref="BH4:BH5"/>
    <mergeCell ref="AU4:AV4"/>
    <mergeCell ref="AW4:AW5"/>
    <mergeCell ref="AX4:AX5"/>
    <mergeCell ref="AY4:AY5"/>
    <mergeCell ref="AZ4:AZ5"/>
    <mergeCell ref="AL4:AL5"/>
    <mergeCell ref="AN4:AN5"/>
    <mergeCell ref="AO4:AO5"/>
    <mergeCell ref="AR4:AR5"/>
    <mergeCell ref="AT4:AT5"/>
    <mergeCell ref="AD4:AD5"/>
    <mergeCell ref="AE4:AE5"/>
    <mergeCell ref="AG4:AG5"/>
    <mergeCell ref="AH4:AH5"/>
    <mergeCell ref="AJ4:AJ5"/>
    <mergeCell ref="X4:X5"/>
    <mergeCell ref="Y4:Y5"/>
    <mergeCell ref="Z4:Z5"/>
    <mergeCell ref="AA4:AA5"/>
    <mergeCell ref="AB4:AB5"/>
    <mergeCell ref="R4:R5"/>
    <mergeCell ref="S4:S5"/>
    <mergeCell ref="T4:T5"/>
    <mergeCell ref="U4:U5"/>
    <mergeCell ref="V4:V5"/>
    <mergeCell ref="A1:BH1"/>
    <mergeCell ref="A3:B3"/>
    <mergeCell ref="E3:F3"/>
    <mergeCell ref="G3:H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O4:O5"/>
    <mergeCell ref="P4:P5"/>
    <mergeCell ref="Q4:Q5"/>
  </mergeCells>
  <pageMargins left="0.70866141732283472" right="0.70866141732283472" top="0" bottom="0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Normal="100" workbookViewId="0">
      <selection activeCell="A25" sqref="A25:XFD25"/>
    </sheetView>
  </sheetViews>
  <sheetFormatPr defaultRowHeight="15" x14ac:dyDescent="0.25"/>
  <cols>
    <col min="1" max="1" width="5.85546875" style="1" customWidth="1"/>
    <col min="2" max="2" width="46" style="1" customWidth="1"/>
    <col min="3" max="3" width="51.85546875" style="1" customWidth="1"/>
    <col min="4" max="4" width="1" style="1" customWidth="1"/>
    <col min="5" max="6" width="9.140625" style="1" hidden="1" customWidth="1"/>
    <col min="7" max="16384" width="9.140625" style="1"/>
  </cols>
  <sheetData>
    <row r="1" spans="1:3" s="68" customFormat="1" x14ac:dyDescent="0.25">
      <c r="A1" s="65"/>
      <c r="B1" s="66"/>
      <c r="C1" s="67" t="s">
        <v>138</v>
      </c>
    </row>
    <row r="2" spans="1:3" s="68" customFormat="1" x14ac:dyDescent="0.25">
      <c r="A2" s="65"/>
      <c r="B2" s="66"/>
      <c r="C2" s="69"/>
    </row>
    <row r="3" spans="1:3" s="68" customFormat="1" ht="15.75" x14ac:dyDescent="0.25">
      <c r="A3" s="70"/>
      <c r="B3" s="71"/>
      <c r="C3" s="72" t="s">
        <v>139</v>
      </c>
    </row>
    <row r="4" spans="1:3" s="68" customFormat="1" ht="15.75" x14ac:dyDescent="0.25">
      <c r="A4" s="70"/>
      <c r="B4" s="71"/>
      <c r="C4" s="72" t="s">
        <v>140</v>
      </c>
    </row>
    <row r="5" spans="1:3" s="68" customFormat="1" ht="15.75" x14ac:dyDescent="0.25">
      <c r="A5" s="70"/>
      <c r="B5" s="71"/>
      <c r="C5" s="72" t="s">
        <v>141</v>
      </c>
    </row>
    <row r="6" spans="1:3" s="68" customFormat="1" ht="15.75" x14ac:dyDescent="0.25">
      <c r="A6" s="70"/>
      <c r="B6" s="71"/>
      <c r="C6" s="72" t="s">
        <v>142</v>
      </c>
    </row>
    <row r="7" spans="1:3" s="68" customFormat="1" ht="15.75" x14ac:dyDescent="0.25">
      <c r="A7" s="70"/>
      <c r="B7" s="71"/>
      <c r="C7" s="72" t="s">
        <v>143</v>
      </c>
    </row>
    <row r="8" spans="1:3" s="68" customFormat="1" ht="15.75" x14ac:dyDescent="0.25">
      <c r="A8" s="70"/>
      <c r="B8" s="71"/>
      <c r="C8" s="72"/>
    </row>
    <row r="9" spans="1:3" s="68" customFormat="1" ht="15.75" x14ac:dyDescent="0.25">
      <c r="A9" s="70"/>
      <c r="B9" s="71"/>
      <c r="C9" s="72"/>
    </row>
    <row r="10" spans="1:3" s="68" customFormat="1" ht="15" customHeight="1" x14ac:dyDescent="0.25">
      <c r="A10" s="323" t="s">
        <v>278</v>
      </c>
      <c r="B10" s="323"/>
      <c r="C10" s="323"/>
    </row>
    <row r="11" spans="1:3" s="68" customFormat="1" ht="15" customHeight="1" x14ac:dyDescent="0.25">
      <c r="A11" s="323"/>
      <c r="B11" s="323"/>
      <c r="C11" s="323"/>
    </row>
    <row r="12" spans="1:3" s="68" customFormat="1" ht="15.75" customHeight="1" thickBot="1" x14ac:dyDescent="0.3">
      <c r="A12" s="324"/>
      <c r="B12" s="324"/>
      <c r="C12" s="324"/>
    </row>
    <row r="13" spans="1:3" s="68" customFormat="1" ht="15.75" customHeight="1" x14ac:dyDescent="0.25">
      <c r="A13" s="163"/>
      <c r="B13" s="163"/>
      <c r="C13" s="163"/>
    </row>
    <row r="14" spans="1:3" s="68" customFormat="1" ht="15.75" customHeight="1" x14ac:dyDescent="0.25">
      <c r="A14" s="163"/>
      <c r="B14" s="163"/>
      <c r="C14" s="163"/>
    </row>
    <row r="15" spans="1:3" s="68" customFormat="1" ht="15.75" customHeight="1" thickBot="1" x14ac:dyDescent="0.3">
      <c r="A15" s="163"/>
      <c r="B15" s="163"/>
      <c r="C15" s="163"/>
    </row>
    <row r="16" spans="1:3" s="68" customFormat="1" ht="15" customHeight="1" x14ac:dyDescent="0.25">
      <c r="A16" s="325" t="s">
        <v>0</v>
      </c>
      <c r="B16" s="327" t="s">
        <v>96</v>
      </c>
      <c r="C16" s="329" t="s">
        <v>144</v>
      </c>
    </row>
    <row r="17" spans="1:8" s="68" customFormat="1" ht="15.75" customHeight="1" thickBot="1" x14ac:dyDescent="0.3">
      <c r="A17" s="326"/>
      <c r="B17" s="328"/>
      <c r="C17" s="330"/>
    </row>
    <row r="18" spans="1:8" s="68" customFormat="1" ht="24.95" customHeight="1" x14ac:dyDescent="0.25">
      <c r="A18" s="76">
        <v>1</v>
      </c>
      <c r="B18" s="77" t="s">
        <v>146</v>
      </c>
      <c r="C18" s="78">
        <v>65010.1</v>
      </c>
      <c r="H18" s="162"/>
    </row>
    <row r="19" spans="1:8" s="68" customFormat="1" ht="24.95" customHeight="1" x14ac:dyDescent="0.25">
      <c r="A19" s="76">
        <v>2</v>
      </c>
      <c r="B19" s="77" t="s">
        <v>183</v>
      </c>
      <c r="C19" s="78">
        <v>23127.699999999997</v>
      </c>
      <c r="H19" s="162"/>
    </row>
    <row r="20" spans="1:8" s="68" customFormat="1" ht="24.95" customHeight="1" x14ac:dyDescent="0.25">
      <c r="A20" s="76">
        <v>3</v>
      </c>
      <c r="B20" s="77" t="s">
        <v>185</v>
      </c>
      <c r="C20" s="78">
        <v>23721.1</v>
      </c>
      <c r="H20" s="162"/>
    </row>
    <row r="21" spans="1:8" s="68" customFormat="1" ht="24.95" customHeight="1" x14ac:dyDescent="0.25">
      <c r="A21" s="76">
        <v>4</v>
      </c>
      <c r="B21" s="77" t="s">
        <v>186</v>
      </c>
      <c r="C21" s="78">
        <v>49955.799999999996</v>
      </c>
      <c r="H21" s="162"/>
    </row>
    <row r="22" spans="1:8" s="68" customFormat="1" ht="24.95" customHeight="1" x14ac:dyDescent="0.25">
      <c r="A22" s="76">
        <v>5</v>
      </c>
      <c r="B22" s="77" t="s">
        <v>189</v>
      </c>
      <c r="C22" s="78">
        <v>21494.700000000004</v>
      </c>
      <c r="H22" s="162"/>
    </row>
    <row r="23" spans="1:8" s="68" customFormat="1" ht="24.95" customHeight="1" thickBot="1" x14ac:dyDescent="0.3">
      <c r="A23" s="76">
        <v>6</v>
      </c>
      <c r="B23" s="77" t="s">
        <v>196</v>
      </c>
      <c r="C23" s="78">
        <v>16348.3578</v>
      </c>
      <c r="H23" s="162"/>
    </row>
    <row r="24" spans="1:8" ht="24.95" customHeight="1" thickBot="1" x14ac:dyDescent="0.3">
      <c r="A24" s="331" t="s">
        <v>127</v>
      </c>
      <c r="B24" s="332"/>
      <c r="C24" s="62">
        <f>SUM(C18:C23)</f>
        <v>199657.75779999999</v>
      </c>
    </row>
    <row r="25" spans="1:8" ht="24.95" customHeight="1" x14ac:dyDescent="0.25">
      <c r="A25" s="164"/>
      <c r="B25" s="164"/>
      <c r="C25" s="165"/>
    </row>
    <row r="26" spans="1:8" ht="24.95" customHeight="1" x14ac:dyDescent="0.25">
      <c r="A26" s="164"/>
      <c r="B26" s="164"/>
      <c r="C26" s="165"/>
    </row>
    <row r="27" spans="1:8" ht="24.95" customHeight="1" x14ac:dyDescent="0.25">
      <c r="A27" s="164"/>
      <c r="B27" s="164"/>
      <c r="C27" s="165"/>
    </row>
    <row r="28" spans="1:8" ht="15.75" x14ac:dyDescent="0.25">
      <c r="A28" s="59"/>
      <c r="B28" s="60"/>
      <c r="C28" s="59"/>
    </row>
    <row r="29" spans="1:8" ht="15.75" x14ac:dyDescent="0.25">
      <c r="A29" s="59"/>
      <c r="B29" s="63" t="s">
        <v>269</v>
      </c>
      <c r="C29" s="59"/>
    </row>
    <row r="30" spans="1:8" ht="15.75" x14ac:dyDescent="0.25">
      <c r="A30" s="64"/>
      <c r="B30" s="63" t="s">
        <v>270</v>
      </c>
      <c r="C30" s="61" t="s">
        <v>202</v>
      </c>
    </row>
  </sheetData>
  <mergeCells count="5">
    <mergeCell ref="A10:C12"/>
    <mergeCell ref="A16:A17"/>
    <mergeCell ref="B16:B17"/>
    <mergeCell ref="C16:C17"/>
    <mergeCell ref="A24:B24"/>
  </mergeCells>
  <pageMargins left="0.51181102362204722" right="0.11811023622047245" top="0.74803149606299213" bottom="0.74803149606299213" header="0.31496062992125984" footer="0.31496062992125984"/>
  <pageSetup paperSize="9" scale="92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topLeftCell="A42" zoomScaleNormal="100" workbookViewId="0">
      <selection activeCell="B67" sqref="B67"/>
    </sheetView>
  </sheetViews>
  <sheetFormatPr defaultRowHeight="15" x14ac:dyDescent="0.25"/>
  <cols>
    <col min="1" max="1" width="5.85546875" customWidth="1"/>
    <col min="2" max="2" width="46" customWidth="1"/>
    <col min="3" max="3" width="51.85546875" customWidth="1"/>
    <col min="4" max="4" width="1" customWidth="1"/>
    <col min="5" max="6" width="9.140625" hidden="1" customWidth="1"/>
  </cols>
  <sheetData>
    <row r="1" spans="1:3" s="68" customFormat="1" x14ac:dyDescent="0.25">
      <c r="A1" s="65"/>
      <c r="B1" s="66"/>
      <c r="C1" s="67" t="s">
        <v>138</v>
      </c>
    </row>
    <row r="2" spans="1:3" s="68" customFormat="1" x14ac:dyDescent="0.25">
      <c r="A2" s="65"/>
      <c r="B2" s="66"/>
      <c r="C2" s="69"/>
    </row>
    <row r="3" spans="1:3" s="68" customFormat="1" ht="15.75" x14ac:dyDescent="0.25">
      <c r="A3" s="70"/>
      <c r="B3" s="71"/>
      <c r="C3" s="72" t="s">
        <v>139</v>
      </c>
    </row>
    <row r="4" spans="1:3" s="68" customFormat="1" ht="15.75" x14ac:dyDescent="0.25">
      <c r="A4" s="70"/>
      <c r="B4" s="71"/>
      <c r="C4" s="72" t="s">
        <v>140</v>
      </c>
    </row>
    <row r="5" spans="1:3" s="68" customFormat="1" ht="15.75" x14ac:dyDescent="0.25">
      <c r="A5" s="70"/>
      <c r="B5" s="71"/>
      <c r="C5" s="72" t="s">
        <v>141</v>
      </c>
    </row>
    <row r="6" spans="1:3" s="68" customFormat="1" ht="15.75" x14ac:dyDescent="0.25">
      <c r="A6" s="70"/>
      <c r="B6" s="71"/>
      <c r="C6" s="72" t="s">
        <v>142</v>
      </c>
    </row>
    <row r="7" spans="1:3" s="68" customFormat="1" ht="15.75" x14ac:dyDescent="0.25">
      <c r="A7" s="70"/>
      <c r="B7" s="71"/>
      <c r="C7" s="72" t="s">
        <v>143</v>
      </c>
    </row>
    <row r="8" spans="1:3" s="68" customFormat="1" ht="15" customHeight="1" x14ac:dyDescent="0.25">
      <c r="A8" s="323" t="s">
        <v>268</v>
      </c>
      <c r="B8" s="323"/>
      <c r="C8" s="323"/>
    </row>
    <row r="9" spans="1:3" s="68" customFormat="1" ht="15" customHeight="1" x14ac:dyDescent="0.25">
      <c r="A9" s="323"/>
      <c r="B9" s="323"/>
      <c r="C9" s="323"/>
    </row>
    <row r="10" spans="1:3" s="68" customFormat="1" ht="15.75" customHeight="1" thickBot="1" x14ac:dyDescent="0.3">
      <c r="A10" s="324"/>
      <c r="B10" s="324"/>
      <c r="C10" s="324"/>
    </row>
    <row r="11" spans="1:3" s="68" customFormat="1" ht="15" customHeight="1" x14ac:dyDescent="0.25">
      <c r="A11" s="325" t="s">
        <v>0</v>
      </c>
      <c r="B11" s="327" t="s">
        <v>96</v>
      </c>
      <c r="C11" s="329" t="s">
        <v>144</v>
      </c>
    </row>
    <row r="12" spans="1:3" s="68" customFormat="1" ht="15.75" customHeight="1" thickBot="1" x14ac:dyDescent="0.3">
      <c r="A12" s="326"/>
      <c r="B12" s="328"/>
      <c r="C12" s="330"/>
    </row>
    <row r="13" spans="1:3" s="68" customFormat="1" ht="15.75" x14ac:dyDescent="0.25">
      <c r="A13" s="73">
        <v>1</v>
      </c>
      <c r="B13" s="74" t="s">
        <v>145</v>
      </c>
      <c r="C13" s="75">
        <v>70575</v>
      </c>
    </row>
    <row r="14" spans="1:3" s="68" customFormat="1" ht="15.75" x14ac:dyDescent="0.25">
      <c r="A14" s="76">
        <v>2</v>
      </c>
      <c r="B14" s="77" t="s">
        <v>146</v>
      </c>
      <c r="C14" s="78">
        <v>64962.799999999996</v>
      </c>
    </row>
    <row r="15" spans="1:3" s="68" customFormat="1" ht="15.75" x14ac:dyDescent="0.25">
      <c r="A15" s="76">
        <v>3</v>
      </c>
      <c r="B15" s="77" t="s">
        <v>147</v>
      </c>
      <c r="C15" s="78">
        <v>42913.400000000016</v>
      </c>
    </row>
    <row r="16" spans="1:3" s="68" customFormat="1" ht="15.75" x14ac:dyDescent="0.25">
      <c r="A16" s="76">
        <v>4</v>
      </c>
      <c r="B16" s="77" t="s">
        <v>148</v>
      </c>
      <c r="C16" s="78">
        <v>45060.9</v>
      </c>
    </row>
    <row r="17" spans="1:3" s="68" customFormat="1" ht="15.75" x14ac:dyDescent="0.25">
      <c r="A17" s="76">
        <v>5</v>
      </c>
      <c r="B17" s="77" t="s">
        <v>149</v>
      </c>
      <c r="C17" s="78">
        <v>110647.60000000002</v>
      </c>
    </row>
    <row r="18" spans="1:3" s="68" customFormat="1" ht="15.75" x14ac:dyDescent="0.25">
      <c r="A18" s="76">
        <v>6</v>
      </c>
      <c r="B18" s="77" t="s">
        <v>150</v>
      </c>
      <c r="C18" s="78">
        <v>93341.2</v>
      </c>
    </row>
    <row r="19" spans="1:3" s="68" customFormat="1" ht="15.75" x14ac:dyDescent="0.25">
      <c r="A19" s="76">
        <v>7</v>
      </c>
      <c r="B19" s="77" t="s">
        <v>151</v>
      </c>
      <c r="C19" s="78">
        <v>75841.2</v>
      </c>
    </row>
    <row r="20" spans="1:3" s="68" customFormat="1" ht="15.75" x14ac:dyDescent="0.25">
      <c r="A20" s="76">
        <v>8</v>
      </c>
      <c r="B20" s="77" t="s">
        <v>152</v>
      </c>
      <c r="C20" s="78">
        <v>75959.400000000009</v>
      </c>
    </row>
    <row r="21" spans="1:3" s="68" customFormat="1" ht="15.75" x14ac:dyDescent="0.25">
      <c r="A21" s="76">
        <v>9</v>
      </c>
      <c r="B21" s="77" t="s">
        <v>153</v>
      </c>
      <c r="C21" s="78">
        <v>70268.800000000003</v>
      </c>
    </row>
    <row r="22" spans="1:3" s="68" customFormat="1" ht="15.75" x14ac:dyDescent="0.25">
      <c r="A22" s="76">
        <v>10</v>
      </c>
      <c r="B22" s="77" t="s">
        <v>154</v>
      </c>
      <c r="C22" s="78">
        <v>88134.999999999985</v>
      </c>
    </row>
    <row r="23" spans="1:3" s="68" customFormat="1" ht="15.75" x14ac:dyDescent="0.25">
      <c r="A23" s="76">
        <v>11</v>
      </c>
      <c r="B23" s="77" t="s">
        <v>155</v>
      </c>
      <c r="C23" s="78">
        <v>57984.7</v>
      </c>
    </row>
    <row r="24" spans="1:3" s="68" customFormat="1" ht="15.75" x14ac:dyDescent="0.25">
      <c r="A24" s="76">
        <v>12</v>
      </c>
      <c r="B24" s="77" t="s">
        <v>156</v>
      </c>
      <c r="C24" s="78">
        <v>37201.200000000004</v>
      </c>
    </row>
    <row r="25" spans="1:3" s="68" customFormat="1" ht="15.75" x14ac:dyDescent="0.25">
      <c r="A25" s="76">
        <v>13</v>
      </c>
      <c r="B25" s="77" t="s">
        <v>157</v>
      </c>
      <c r="C25" s="78">
        <v>97867.300000000017</v>
      </c>
    </row>
    <row r="26" spans="1:3" s="68" customFormat="1" ht="15.75" x14ac:dyDescent="0.25">
      <c r="A26" s="76">
        <v>14</v>
      </c>
      <c r="B26" s="77" t="s">
        <v>158</v>
      </c>
      <c r="C26" s="78">
        <v>31841.199999999997</v>
      </c>
    </row>
    <row r="27" spans="1:3" s="68" customFormat="1" ht="15.75" x14ac:dyDescent="0.25">
      <c r="A27" s="76">
        <v>15</v>
      </c>
      <c r="B27" s="77" t="s">
        <v>159</v>
      </c>
      <c r="C27" s="78">
        <v>24609.599999999999</v>
      </c>
    </row>
    <row r="28" spans="1:3" s="68" customFormat="1" ht="15.75" x14ac:dyDescent="0.25">
      <c r="A28" s="76">
        <v>16</v>
      </c>
      <c r="B28" s="77" t="s">
        <v>160</v>
      </c>
      <c r="C28" s="78">
        <v>30710.2</v>
      </c>
    </row>
    <row r="29" spans="1:3" s="68" customFormat="1" ht="15.75" x14ac:dyDescent="0.25">
      <c r="A29" s="76">
        <v>17</v>
      </c>
      <c r="B29" s="77" t="s">
        <v>161</v>
      </c>
      <c r="C29" s="78">
        <v>82726.60000000002</v>
      </c>
    </row>
    <row r="30" spans="1:3" s="68" customFormat="1" ht="15.75" x14ac:dyDescent="0.25">
      <c r="A30" s="76">
        <v>18</v>
      </c>
      <c r="B30" s="77" t="s">
        <v>162</v>
      </c>
      <c r="C30" s="78">
        <v>56641.799999999996</v>
      </c>
    </row>
    <row r="31" spans="1:3" s="68" customFormat="1" ht="15.75" x14ac:dyDescent="0.25">
      <c r="A31" s="76">
        <v>19</v>
      </c>
      <c r="B31" s="77" t="s">
        <v>163</v>
      </c>
      <c r="C31" s="78">
        <v>33596.899999999994</v>
      </c>
    </row>
    <row r="32" spans="1:3" s="68" customFormat="1" ht="15.75" x14ac:dyDescent="0.25">
      <c r="A32" s="76">
        <v>20</v>
      </c>
      <c r="B32" s="77" t="s">
        <v>164</v>
      </c>
      <c r="C32" s="78">
        <v>21004.615600000001</v>
      </c>
    </row>
    <row r="33" spans="1:3" s="68" customFormat="1" ht="15.75" x14ac:dyDescent="0.25">
      <c r="A33" s="76">
        <v>21</v>
      </c>
      <c r="B33" s="77" t="s">
        <v>165</v>
      </c>
      <c r="C33" s="78">
        <v>34063.799999999996</v>
      </c>
    </row>
    <row r="34" spans="1:3" s="68" customFormat="1" ht="15.75" x14ac:dyDescent="0.25">
      <c r="A34" s="76">
        <v>22</v>
      </c>
      <c r="B34" s="77" t="s">
        <v>166</v>
      </c>
      <c r="C34" s="78">
        <v>79425.400000000009</v>
      </c>
    </row>
    <row r="35" spans="1:3" s="68" customFormat="1" ht="15.75" x14ac:dyDescent="0.25">
      <c r="A35" s="76">
        <v>23</v>
      </c>
      <c r="B35" s="77" t="s">
        <v>167</v>
      </c>
      <c r="C35" s="78">
        <v>3813.7999999999997</v>
      </c>
    </row>
    <row r="36" spans="1:3" s="68" customFormat="1" ht="15.75" x14ac:dyDescent="0.25">
      <c r="A36" s="76">
        <v>24</v>
      </c>
      <c r="B36" s="77" t="s">
        <v>168</v>
      </c>
      <c r="C36" s="78">
        <v>23254.400000000001</v>
      </c>
    </row>
    <row r="37" spans="1:3" s="68" customFormat="1" ht="15.75" x14ac:dyDescent="0.25">
      <c r="A37" s="76">
        <v>25</v>
      </c>
      <c r="B37" s="77" t="s">
        <v>218</v>
      </c>
      <c r="C37" s="78">
        <v>35766.5</v>
      </c>
    </row>
    <row r="38" spans="1:3" s="68" customFormat="1" ht="15.75" x14ac:dyDescent="0.25">
      <c r="A38" s="76">
        <v>26</v>
      </c>
      <c r="B38" s="77" t="s">
        <v>169</v>
      </c>
      <c r="C38" s="78">
        <v>102005.90000000002</v>
      </c>
    </row>
    <row r="39" spans="1:3" s="68" customFormat="1" ht="15.75" x14ac:dyDescent="0.25">
      <c r="A39" s="76">
        <v>27</v>
      </c>
      <c r="B39" s="77" t="s">
        <v>170</v>
      </c>
      <c r="C39" s="78">
        <v>54740.360559999994</v>
      </c>
    </row>
    <row r="40" spans="1:3" s="68" customFormat="1" ht="15.75" x14ac:dyDescent="0.25">
      <c r="A40" s="76">
        <v>28</v>
      </c>
      <c r="B40" s="77" t="s">
        <v>171</v>
      </c>
      <c r="C40" s="78">
        <v>57763.3</v>
      </c>
    </row>
    <row r="41" spans="1:3" s="68" customFormat="1" ht="15.75" x14ac:dyDescent="0.25">
      <c r="A41" s="76">
        <v>29</v>
      </c>
      <c r="B41" s="77" t="s">
        <v>172</v>
      </c>
      <c r="C41" s="78">
        <v>53946.200000000004</v>
      </c>
    </row>
    <row r="42" spans="1:3" s="68" customFormat="1" ht="15.75" x14ac:dyDescent="0.25">
      <c r="A42" s="76">
        <v>30</v>
      </c>
      <c r="B42" s="77" t="s">
        <v>173</v>
      </c>
      <c r="C42" s="78">
        <v>84240.2</v>
      </c>
    </row>
    <row r="43" spans="1:3" s="68" customFormat="1" ht="15.75" x14ac:dyDescent="0.25">
      <c r="A43" s="76">
        <v>31</v>
      </c>
      <c r="B43" s="77" t="s">
        <v>174</v>
      </c>
      <c r="C43" s="78">
        <v>61985.299999999996</v>
      </c>
    </row>
    <row r="44" spans="1:3" s="68" customFormat="1" ht="15.75" x14ac:dyDescent="0.25">
      <c r="A44" s="76">
        <v>32</v>
      </c>
      <c r="B44" s="77" t="s">
        <v>175</v>
      </c>
      <c r="C44" s="78">
        <v>33581.278899999998</v>
      </c>
    </row>
    <row r="45" spans="1:3" s="68" customFormat="1" ht="15.75" x14ac:dyDescent="0.25">
      <c r="A45" s="76">
        <v>33</v>
      </c>
      <c r="B45" s="77" t="s">
        <v>176</v>
      </c>
      <c r="C45" s="78">
        <v>50722.400000000001</v>
      </c>
    </row>
    <row r="46" spans="1:3" s="68" customFormat="1" ht="15.75" x14ac:dyDescent="0.25">
      <c r="A46" s="76">
        <v>34</v>
      </c>
      <c r="B46" s="77" t="s">
        <v>177</v>
      </c>
      <c r="C46" s="78">
        <v>83503.200000000012</v>
      </c>
    </row>
    <row r="47" spans="1:3" s="68" customFormat="1" ht="15.75" x14ac:dyDescent="0.25">
      <c r="A47" s="76">
        <v>35</v>
      </c>
      <c r="B47" s="77" t="s">
        <v>178</v>
      </c>
      <c r="C47" s="78">
        <v>72588.300000000017</v>
      </c>
    </row>
    <row r="48" spans="1:3" s="68" customFormat="1" ht="15.75" x14ac:dyDescent="0.25">
      <c r="A48" s="76">
        <v>36</v>
      </c>
      <c r="B48" s="77" t="s">
        <v>179</v>
      </c>
      <c r="C48" s="78">
        <v>41585.399999999987</v>
      </c>
    </row>
    <row r="49" spans="1:3" s="68" customFormat="1" ht="15.75" x14ac:dyDescent="0.25">
      <c r="A49" s="76">
        <v>37</v>
      </c>
      <c r="B49" s="77" t="s">
        <v>180</v>
      </c>
      <c r="C49" s="78">
        <v>76341.399999999994</v>
      </c>
    </row>
    <row r="50" spans="1:3" s="68" customFormat="1" ht="15.75" x14ac:dyDescent="0.25">
      <c r="A50" s="76">
        <v>38</v>
      </c>
      <c r="B50" s="77" t="s">
        <v>181</v>
      </c>
      <c r="C50" s="78">
        <v>88551.5</v>
      </c>
    </row>
    <row r="51" spans="1:3" s="68" customFormat="1" ht="15.75" x14ac:dyDescent="0.25">
      <c r="A51" s="76">
        <v>39</v>
      </c>
      <c r="B51" s="77" t="s">
        <v>219</v>
      </c>
      <c r="C51" s="78">
        <v>105976.79999999999</v>
      </c>
    </row>
    <row r="52" spans="1:3" s="68" customFormat="1" ht="15.75" x14ac:dyDescent="0.25">
      <c r="A52" s="76">
        <v>40</v>
      </c>
      <c r="B52" s="77" t="s">
        <v>182</v>
      </c>
      <c r="C52" s="78">
        <v>53589.899999999994</v>
      </c>
    </row>
    <row r="53" spans="1:3" s="68" customFormat="1" ht="15.75" x14ac:dyDescent="0.25">
      <c r="A53" s="76">
        <v>41</v>
      </c>
      <c r="B53" s="77" t="s">
        <v>183</v>
      </c>
      <c r="C53" s="78">
        <v>22660.399999999998</v>
      </c>
    </row>
    <row r="54" spans="1:3" s="68" customFormat="1" ht="15.75" x14ac:dyDescent="0.25">
      <c r="A54" s="76">
        <v>42</v>
      </c>
      <c r="B54" s="77" t="s">
        <v>184</v>
      </c>
      <c r="C54" s="78">
        <v>105000.89999999998</v>
      </c>
    </row>
    <row r="55" spans="1:3" s="68" customFormat="1" ht="15.75" x14ac:dyDescent="0.25">
      <c r="A55" s="76">
        <v>43</v>
      </c>
      <c r="B55" s="77" t="s">
        <v>185</v>
      </c>
      <c r="C55" s="78">
        <v>23673.8</v>
      </c>
    </row>
    <row r="56" spans="1:3" s="68" customFormat="1" ht="15.75" x14ac:dyDescent="0.25">
      <c r="A56" s="76">
        <v>44</v>
      </c>
      <c r="B56" s="77" t="s">
        <v>186</v>
      </c>
      <c r="C56" s="78">
        <v>49488.499999999993</v>
      </c>
    </row>
    <row r="57" spans="1:3" s="68" customFormat="1" ht="15.75" x14ac:dyDescent="0.25">
      <c r="A57" s="76">
        <v>45</v>
      </c>
      <c r="B57" s="77" t="s">
        <v>187</v>
      </c>
      <c r="C57" s="78">
        <v>38072.1</v>
      </c>
    </row>
    <row r="58" spans="1:3" s="68" customFormat="1" ht="15.75" x14ac:dyDescent="0.25">
      <c r="A58" s="76">
        <v>46</v>
      </c>
      <c r="B58" s="77" t="s">
        <v>188</v>
      </c>
      <c r="C58" s="78">
        <v>46540.19999999999</v>
      </c>
    </row>
    <row r="59" spans="1:3" s="68" customFormat="1" ht="15.75" x14ac:dyDescent="0.25">
      <c r="A59" s="76">
        <v>47</v>
      </c>
      <c r="B59" s="77" t="s">
        <v>189</v>
      </c>
      <c r="C59" s="78">
        <v>21027.400000000005</v>
      </c>
    </row>
    <row r="60" spans="1:3" s="68" customFormat="1" ht="15.75" x14ac:dyDescent="0.25">
      <c r="A60" s="76">
        <v>48</v>
      </c>
      <c r="B60" s="77" t="s">
        <v>190</v>
      </c>
      <c r="C60" s="78">
        <v>55491.9</v>
      </c>
    </row>
    <row r="61" spans="1:3" s="68" customFormat="1" ht="15.75" x14ac:dyDescent="0.25">
      <c r="A61" s="76">
        <v>49</v>
      </c>
      <c r="B61" s="77" t="s">
        <v>191</v>
      </c>
      <c r="C61" s="78">
        <v>21200.500000000007</v>
      </c>
    </row>
    <row r="62" spans="1:3" s="68" customFormat="1" ht="15.75" x14ac:dyDescent="0.25">
      <c r="A62" s="76">
        <v>50</v>
      </c>
      <c r="B62" s="77" t="s">
        <v>192</v>
      </c>
      <c r="C62" s="78">
        <v>60186.099999999984</v>
      </c>
    </row>
    <row r="63" spans="1:3" s="68" customFormat="1" ht="15.75" x14ac:dyDescent="0.25">
      <c r="A63" s="76">
        <v>51</v>
      </c>
      <c r="B63" s="77" t="s">
        <v>193</v>
      </c>
      <c r="C63" s="78">
        <v>40401.799999999996</v>
      </c>
    </row>
    <row r="64" spans="1:3" s="68" customFormat="1" ht="15.75" x14ac:dyDescent="0.25">
      <c r="A64" s="76">
        <v>52</v>
      </c>
      <c r="B64" s="77" t="s">
        <v>194</v>
      </c>
      <c r="C64" s="78">
        <v>63206.200000000004</v>
      </c>
    </row>
    <row r="65" spans="1:3" s="68" customFormat="1" ht="15.75" x14ac:dyDescent="0.25">
      <c r="A65" s="76">
        <v>53</v>
      </c>
      <c r="B65" s="77" t="s">
        <v>195</v>
      </c>
      <c r="C65" s="78">
        <v>20835.473400000003</v>
      </c>
    </row>
    <row r="66" spans="1:3" s="68" customFormat="1" ht="15.75" x14ac:dyDescent="0.25">
      <c r="A66" s="76">
        <v>54</v>
      </c>
      <c r="B66" s="77" t="s">
        <v>196</v>
      </c>
      <c r="C66" s="78">
        <v>15928.3578</v>
      </c>
    </row>
    <row r="67" spans="1:3" s="68" customFormat="1" ht="15.75" x14ac:dyDescent="0.25">
      <c r="A67" s="76">
        <v>55</v>
      </c>
      <c r="B67" s="77" t="s">
        <v>197</v>
      </c>
      <c r="C67" s="78">
        <v>81442.400000000009</v>
      </c>
    </row>
    <row r="68" spans="1:3" s="68" customFormat="1" ht="15.75" x14ac:dyDescent="0.25">
      <c r="A68" s="76">
        <v>56</v>
      </c>
      <c r="B68" s="77" t="s">
        <v>198</v>
      </c>
      <c r="C68" s="78">
        <v>0</v>
      </c>
    </row>
    <row r="69" spans="1:3" s="68" customFormat="1" ht="15.75" x14ac:dyDescent="0.25">
      <c r="A69" s="76">
        <v>57</v>
      </c>
      <c r="B69" s="77" t="s">
        <v>199</v>
      </c>
      <c r="C69" s="78">
        <v>96281.599999999977</v>
      </c>
    </row>
    <row r="70" spans="1:3" s="68" customFormat="1" ht="15.75" x14ac:dyDescent="0.25">
      <c r="A70" s="76">
        <v>58</v>
      </c>
      <c r="B70" s="77" t="s">
        <v>200</v>
      </c>
      <c r="C70" s="78">
        <v>64844.999999999993</v>
      </c>
    </row>
    <row r="71" spans="1:3" s="68" customFormat="1" ht="15.75" x14ac:dyDescent="0.25">
      <c r="A71" s="76">
        <v>59</v>
      </c>
      <c r="B71" s="77" t="s">
        <v>214</v>
      </c>
      <c r="C71" s="78">
        <v>70865.899999999994</v>
      </c>
    </row>
    <row r="72" spans="1:3" s="68" customFormat="1" ht="15.75" x14ac:dyDescent="0.25">
      <c r="A72" s="76">
        <v>60</v>
      </c>
      <c r="B72" s="77" t="s">
        <v>215</v>
      </c>
      <c r="C72" s="78">
        <v>55299.799999999996</v>
      </c>
    </row>
    <row r="73" spans="1:3" s="68" customFormat="1" ht="15.75" x14ac:dyDescent="0.25">
      <c r="A73" s="76">
        <v>61</v>
      </c>
      <c r="B73" s="77" t="s">
        <v>201</v>
      </c>
      <c r="C73" s="78">
        <v>25721.6734</v>
      </c>
    </row>
    <row r="74" spans="1:3" s="68" customFormat="1" ht="15.75" x14ac:dyDescent="0.25">
      <c r="A74" s="76">
        <v>62</v>
      </c>
      <c r="B74" s="79" t="s">
        <v>220</v>
      </c>
      <c r="C74" s="78">
        <v>19679.900000000001</v>
      </c>
    </row>
    <row r="75" spans="1:3" s="68" customFormat="1" ht="15.75" x14ac:dyDescent="0.25">
      <c r="A75" s="76">
        <v>63</v>
      </c>
      <c r="B75" s="77" t="s">
        <v>221</v>
      </c>
      <c r="C75" s="78">
        <v>7350.4000000000005</v>
      </c>
    </row>
    <row r="76" spans="1:3" s="68" customFormat="1" ht="15.75" x14ac:dyDescent="0.25">
      <c r="A76" s="76">
        <v>64</v>
      </c>
      <c r="B76" s="77" t="s">
        <v>222</v>
      </c>
      <c r="C76" s="78">
        <v>6319.2</v>
      </c>
    </row>
    <row r="77" spans="1:3" s="68" customFormat="1" ht="15.75" x14ac:dyDescent="0.25">
      <c r="A77" s="76">
        <v>65</v>
      </c>
      <c r="B77" s="77" t="s">
        <v>223</v>
      </c>
      <c r="C77" s="78">
        <v>6618.2</v>
      </c>
    </row>
    <row r="78" spans="1:3" s="68" customFormat="1" ht="15.75" x14ac:dyDescent="0.25">
      <c r="A78" s="76">
        <v>66</v>
      </c>
      <c r="B78" s="77" t="s">
        <v>224</v>
      </c>
      <c r="C78" s="78">
        <v>7027.2999999999993</v>
      </c>
    </row>
    <row r="79" spans="1:3" s="68" customFormat="1" ht="15.75" x14ac:dyDescent="0.25">
      <c r="A79" s="76">
        <v>67</v>
      </c>
      <c r="B79" s="77" t="s">
        <v>225</v>
      </c>
      <c r="C79" s="78">
        <v>6251.3</v>
      </c>
    </row>
    <row r="80" spans="1:3" s="68" customFormat="1" ht="30.75" customHeight="1" x14ac:dyDescent="0.25">
      <c r="A80" s="76">
        <v>68</v>
      </c>
      <c r="B80" s="92" t="s">
        <v>271</v>
      </c>
      <c r="C80" s="78">
        <v>48177.1</v>
      </c>
    </row>
    <row r="81" spans="1:3" s="68" customFormat="1" ht="31.5" x14ac:dyDescent="0.25">
      <c r="A81" s="76">
        <v>69</v>
      </c>
      <c r="B81" s="92" t="s">
        <v>272</v>
      </c>
      <c r="C81" s="78">
        <v>132181.70000000001</v>
      </c>
    </row>
    <row r="82" spans="1:3" s="68" customFormat="1" ht="34.5" customHeight="1" x14ac:dyDescent="0.25">
      <c r="A82" s="76">
        <v>70</v>
      </c>
      <c r="B82" s="92" t="s">
        <v>273</v>
      </c>
      <c r="C82" s="78">
        <v>83394.200000000012</v>
      </c>
    </row>
    <row r="83" spans="1:3" s="68" customFormat="1" ht="47.25" x14ac:dyDescent="0.25">
      <c r="A83" s="76">
        <v>71</v>
      </c>
      <c r="B83" s="92" t="s">
        <v>274</v>
      </c>
      <c r="C83" s="78">
        <v>53159.899999999994</v>
      </c>
    </row>
    <row r="84" spans="1:3" s="68" customFormat="1" ht="32.25" thickBot="1" x14ac:dyDescent="0.3">
      <c r="A84" s="76">
        <v>72</v>
      </c>
      <c r="B84" s="92" t="s">
        <v>275</v>
      </c>
      <c r="C84" s="148">
        <v>79204.12000000001</v>
      </c>
    </row>
    <row r="85" spans="1:3" ht="16.5" thickBot="1" x14ac:dyDescent="0.3">
      <c r="A85" s="331" t="s">
        <v>127</v>
      </c>
      <c r="B85" s="332"/>
      <c r="C85" s="62">
        <f>SUM(C13:C84)</f>
        <v>3836868.0796599993</v>
      </c>
    </row>
    <row r="86" spans="1:3" ht="15.75" x14ac:dyDescent="0.25">
      <c r="A86" s="59"/>
      <c r="B86" s="60"/>
      <c r="C86" s="59"/>
    </row>
    <row r="87" spans="1:3" ht="15.75" x14ac:dyDescent="0.25">
      <c r="A87" s="59"/>
      <c r="B87" s="63" t="s">
        <v>269</v>
      </c>
      <c r="C87" s="59"/>
    </row>
    <row r="88" spans="1:3" ht="15.75" x14ac:dyDescent="0.25">
      <c r="A88" s="64"/>
      <c r="B88" s="63" t="s">
        <v>270</v>
      </c>
      <c r="C88" s="61" t="s">
        <v>202</v>
      </c>
    </row>
  </sheetData>
  <mergeCells count="5">
    <mergeCell ref="A8:C10"/>
    <mergeCell ref="A11:A12"/>
    <mergeCell ref="B11:B12"/>
    <mergeCell ref="C11:C12"/>
    <mergeCell ref="A85:B85"/>
  </mergeCells>
  <pageMargins left="0.70866141732283472" right="0.70866141732283472" top="0.74803149606299213" bottom="0.74803149606299213" header="0.31496062992125984" footer="0.31496062992125984"/>
  <pageSetup paperSize="9" scale="84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zoomScaleNormal="100" workbookViewId="0">
      <selection activeCell="O27" sqref="O26:O27"/>
    </sheetView>
  </sheetViews>
  <sheetFormatPr defaultRowHeight="15" x14ac:dyDescent="0.25"/>
  <cols>
    <col min="1" max="1" width="17.140625" style="190" customWidth="1"/>
    <col min="2" max="2" width="17" style="191" customWidth="1"/>
    <col min="3" max="3" width="8" style="196" customWidth="1"/>
    <col min="4" max="4" width="17.28515625" customWidth="1"/>
    <col min="5" max="5" width="17.42578125" customWidth="1"/>
    <col min="6" max="6" width="30.140625" customWidth="1"/>
    <col min="7" max="7" width="17" customWidth="1"/>
  </cols>
  <sheetData>
    <row r="1" spans="1:7" ht="15" customHeight="1" x14ac:dyDescent="0.25">
      <c r="A1" s="335" t="s">
        <v>1</v>
      </c>
      <c r="B1" s="336" t="s">
        <v>290</v>
      </c>
      <c r="C1" s="195"/>
      <c r="D1" s="335" t="s">
        <v>1</v>
      </c>
      <c r="E1" s="336" t="s">
        <v>290</v>
      </c>
      <c r="F1" s="333" t="s">
        <v>1</v>
      </c>
      <c r="G1" s="333" t="s">
        <v>290</v>
      </c>
    </row>
    <row r="2" spans="1:7" x14ac:dyDescent="0.25">
      <c r="A2" s="335"/>
      <c r="B2" s="336"/>
      <c r="C2" s="195"/>
      <c r="D2" s="335"/>
      <c r="E2" s="336"/>
      <c r="F2" s="334"/>
      <c r="G2" s="334"/>
    </row>
    <row r="3" spans="1:7" x14ac:dyDescent="0.25">
      <c r="A3" s="185" t="s">
        <v>32</v>
      </c>
      <c r="B3" s="186">
        <v>109.3</v>
      </c>
      <c r="C3" s="194"/>
      <c r="D3" s="185" t="s">
        <v>72</v>
      </c>
      <c r="E3" s="186">
        <v>42</v>
      </c>
      <c r="F3" s="179" t="s">
        <v>280</v>
      </c>
      <c r="G3" s="3">
        <v>51.7</v>
      </c>
    </row>
    <row r="4" spans="1:7" ht="20.25" customHeight="1" x14ac:dyDescent="0.25">
      <c r="A4" s="185" t="s">
        <v>33</v>
      </c>
      <c r="B4" s="186">
        <v>91.6</v>
      </c>
      <c r="C4" s="194"/>
      <c r="D4" s="185" t="s">
        <v>73</v>
      </c>
      <c r="E4" s="186">
        <v>208</v>
      </c>
      <c r="F4" s="179" t="s">
        <v>281</v>
      </c>
      <c r="G4" s="3">
        <v>8</v>
      </c>
    </row>
    <row r="5" spans="1:7" x14ac:dyDescent="0.25">
      <c r="A5" s="185" t="s">
        <v>34</v>
      </c>
      <c r="B5" s="186">
        <v>105.3</v>
      </c>
      <c r="C5" s="194"/>
      <c r="D5" s="185" t="s">
        <v>74</v>
      </c>
      <c r="E5" s="186">
        <v>62.7</v>
      </c>
      <c r="F5" s="179" t="s">
        <v>282</v>
      </c>
      <c r="G5" s="3">
        <v>51</v>
      </c>
    </row>
    <row r="6" spans="1:7" ht="25.5" x14ac:dyDescent="0.25">
      <c r="A6" s="185" t="s">
        <v>35</v>
      </c>
      <c r="B6" s="186">
        <v>80</v>
      </c>
      <c r="C6" s="194"/>
      <c r="D6" s="185" t="s">
        <v>75</v>
      </c>
      <c r="E6" s="186">
        <v>46</v>
      </c>
      <c r="F6" s="179" t="s">
        <v>283</v>
      </c>
      <c r="G6" s="3">
        <v>0</v>
      </c>
    </row>
    <row r="7" spans="1:7" ht="19.5" customHeight="1" x14ac:dyDescent="0.25">
      <c r="A7" s="185" t="s">
        <v>36</v>
      </c>
      <c r="B7" s="186">
        <v>165.6</v>
      </c>
      <c r="C7" s="194"/>
      <c r="D7" s="185" t="s">
        <v>76</v>
      </c>
      <c r="E7" s="186">
        <v>95</v>
      </c>
      <c r="F7" s="180" t="s">
        <v>284</v>
      </c>
      <c r="G7" s="3">
        <v>16.399999999999999</v>
      </c>
    </row>
    <row r="8" spans="1:7" ht="17.25" customHeight="1" x14ac:dyDescent="0.25">
      <c r="A8" s="185" t="s">
        <v>37</v>
      </c>
      <c r="B8" s="186">
        <v>86.5</v>
      </c>
      <c r="C8" s="194"/>
      <c r="D8" s="185" t="s">
        <v>77</v>
      </c>
      <c r="E8" s="186">
        <v>119.2</v>
      </c>
      <c r="F8" s="180" t="s">
        <v>285</v>
      </c>
      <c r="G8" s="3">
        <v>9.6999999999999993</v>
      </c>
    </row>
    <row r="9" spans="1:7" ht="21.75" customHeight="1" x14ac:dyDescent="0.25">
      <c r="A9" s="185" t="s">
        <v>38</v>
      </c>
      <c r="B9" s="186">
        <v>103.2</v>
      </c>
      <c r="C9" s="194"/>
      <c r="D9" s="185" t="s">
        <v>78</v>
      </c>
      <c r="E9" s="186">
        <v>30.8</v>
      </c>
      <c r="F9" s="180" t="s">
        <v>286</v>
      </c>
      <c r="G9" s="3">
        <v>7</v>
      </c>
    </row>
    <row r="10" spans="1:7" x14ac:dyDescent="0.25">
      <c r="A10" s="185" t="s">
        <v>39</v>
      </c>
      <c r="B10" s="186">
        <v>224</v>
      </c>
      <c r="C10" s="194"/>
      <c r="D10" s="185" t="s">
        <v>79</v>
      </c>
      <c r="E10" s="186">
        <v>118.3</v>
      </c>
      <c r="F10" s="180" t="s">
        <v>287</v>
      </c>
      <c r="G10" s="3">
        <v>7.2</v>
      </c>
    </row>
    <row r="11" spans="1:7" x14ac:dyDescent="0.25">
      <c r="A11" s="185" t="s">
        <v>40</v>
      </c>
      <c r="B11" s="186">
        <v>250</v>
      </c>
      <c r="C11" s="194"/>
      <c r="D11" s="185" t="s">
        <v>80</v>
      </c>
      <c r="E11" s="186">
        <v>31.4</v>
      </c>
      <c r="F11" s="180" t="s">
        <v>288</v>
      </c>
      <c r="G11" s="3">
        <v>7.2</v>
      </c>
    </row>
    <row r="12" spans="1:7" ht="15.75" thickBot="1" x14ac:dyDescent="0.3">
      <c r="A12" s="185" t="s">
        <v>41</v>
      </c>
      <c r="B12" s="186">
        <v>77</v>
      </c>
      <c r="C12" s="194"/>
      <c r="D12" s="185" t="s">
        <v>81</v>
      </c>
      <c r="E12" s="186">
        <v>71.099999999999994</v>
      </c>
      <c r="F12" s="181" t="s">
        <v>289</v>
      </c>
      <c r="G12" s="182">
        <v>7.2</v>
      </c>
    </row>
    <row r="13" spans="1:7" ht="15.75" thickBot="1" x14ac:dyDescent="0.3">
      <c r="A13" s="185" t="s">
        <v>42</v>
      </c>
      <c r="B13" s="186">
        <v>109.8</v>
      </c>
      <c r="C13" s="194"/>
      <c r="D13" s="185" t="s">
        <v>82</v>
      </c>
      <c r="E13" s="186">
        <v>40.299999999999997</v>
      </c>
      <c r="F13" s="183" t="s">
        <v>292</v>
      </c>
      <c r="G13" s="184">
        <f t="shared" ref="G13" si="0">SUM(G3:G12)</f>
        <v>165.39999999999995</v>
      </c>
    </row>
    <row r="14" spans="1:7" x14ac:dyDescent="0.25">
      <c r="A14" s="185" t="s">
        <v>43</v>
      </c>
      <c r="B14" s="186">
        <v>85</v>
      </c>
      <c r="C14" s="194"/>
      <c r="D14" s="185" t="s">
        <v>83</v>
      </c>
      <c r="E14" s="186">
        <v>90.9</v>
      </c>
      <c r="F14" s="1"/>
      <c r="G14" s="1"/>
    </row>
    <row r="15" spans="1:7" x14ac:dyDescent="0.25">
      <c r="A15" s="185" t="s">
        <v>44</v>
      </c>
      <c r="B15" s="186">
        <v>108.6</v>
      </c>
      <c r="C15" s="194"/>
      <c r="D15" s="185" t="s">
        <v>84</v>
      </c>
      <c r="E15" s="186">
        <v>36.700000000000003</v>
      </c>
      <c r="F15" s="1"/>
      <c r="G15" s="1"/>
    </row>
    <row r="16" spans="1:7" x14ac:dyDescent="0.25">
      <c r="A16" s="185" t="s">
        <v>45</v>
      </c>
      <c r="B16" s="186">
        <v>98</v>
      </c>
      <c r="C16" s="194"/>
      <c r="D16" s="185" t="s">
        <v>85</v>
      </c>
      <c r="E16" s="186">
        <v>27.1</v>
      </c>
      <c r="F16" s="1"/>
      <c r="G16" s="1"/>
    </row>
    <row r="17" spans="1:7" ht="15.75" x14ac:dyDescent="0.25">
      <c r="A17" s="185" t="s">
        <v>46</v>
      </c>
      <c r="B17" s="186">
        <v>124.1</v>
      </c>
      <c r="C17" s="194"/>
      <c r="D17" s="185" t="s">
        <v>86</v>
      </c>
      <c r="E17" s="186">
        <v>346</v>
      </c>
      <c r="F17" s="197" t="s">
        <v>238</v>
      </c>
      <c r="G17" s="3">
        <v>35</v>
      </c>
    </row>
    <row r="18" spans="1:7" ht="15.75" x14ac:dyDescent="0.25">
      <c r="A18" s="185" t="s">
        <v>47</v>
      </c>
      <c r="B18" s="186">
        <v>91.1</v>
      </c>
      <c r="C18" s="194"/>
      <c r="D18" s="185" t="s">
        <v>87</v>
      </c>
      <c r="E18" s="187">
        <v>0</v>
      </c>
      <c r="F18" s="197" t="s">
        <v>239</v>
      </c>
      <c r="G18" s="3">
        <v>150</v>
      </c>
    </row>
    <row r="19" spans="1:7" ht="15.75" x14ac:dyDescent="0.25">
      <c r="A19" s="185" t="s">
        <v>48</v>
      </c>
      <c r="B19" s="186">
        <v>164.8</v>
      </c>
      <c r="C19" s="194"/>
      <c r="D19" s="185" t="s">
        <v>88</v>
      </c>
      <c r="E19" s="187">
        <v>89.6</v>
      </c>
      <c r="F19" s="197" t="s">
        <v>240</v>
      </c>
      <c r="G19" s="3">
        <v>120</v>
      </c>
    </row>
    <row r="20" spans="1:7" ht="15.75" x14ac:dyDescent="0.25">
      <c r="A20" s="185" t="s">
        <v>49</v>
      </c>
      <c r="B20" s="186">
        <v>71.099999999999994</v>
      </c>
      <c r="C20" s="194"/>
      <c r="D20" s="185" t="s">
        <v>133</v>
      </c>
      <c r="E20" s="187">
        <v>30</v>
      </c>
      <c r="F20" s="197" t="s">
        <v>241</v>
      </c>
      <c r="G20" s="3">
        <v>70</v>
      </c>
    </row>
    <row r="21" spans="1:7" ht="16.5" thickBot="1" x14ac:dyDescent="0.3">
      <c r="A21" s="185" t="s">
        <v>50</v>
      </c>
      <c r="B21" s="186">
        <v>91.6</v>
      </c>
      <c r="C21" s="194"/>
      <c r="D21" s="185" t="s">
        <v>204</v>
      </c>
      <c r="E21" s="187">
        <v>250</v>
      </c>
      <c r="F21" s="198" t="s">
        <v>242</v>
      </c>
      <c r="G21" s="182">
        <v>350</v>
      </c>
    </row>
    <row r="22" spans="1:7" ht="15.75" thickBot="1" x14ac:dyDescent="0.3">
      <c r="A22" s="185" t="s">
        <v>51</v>
      </c>
      <c r="B22" s="186">
        <v>87.5</v>
      </c>
      <c r="C22" s="194"/>
      <c r="D22" s="185" t="s">
        <v>205</v>
      </c>
      <c r="E22" s="187">
        <v>35.4</v>
      </c>
      <c r="F22" s="192" t="s">
        <v>261</v>
      </c>
      <c r="G22" s="193">
        <f t="shared" ref="G22" si="1">SUM(G17:G21)</f>
        <v>725</v>
      </c>
    </row>
    <row r="23" spans="1:7" ht="30" x14ac:dyDescent="0.25">
      <c r="A23" s="185" t="s">
        <v>52</v>
      </c>
      <c r="B23" s="186">
        <v>71.8</v>
      </c>
      <c r="C23" s="194"/>
      <c r="D23" s="187" t="s">
        <v>279</v>
      </c>
      <c r="E23" s="187">
        <v>40.299999999999997</v>
      </c>
    </row>
    <row r="24" spans="1:7" x14ac:dyDescent="0.25">
      <c r="A24" s="185" t="s">
        <v>53</v>
      </c>
      <c r="B24" s="186">
        <v>106.7</v>
      </c>
      <c r="C24" s="194"/>
      <c r="D24" s="188" t="s">
        <v>291</v>
      </c>
      <c r="E24" s="189">
        <v>6070.9</v>
      </c>
    </row>
    <row r="25" spans="1:7" x14ac:dyDescent="0.25">
      <c r="A25" s="185" t="s">
        <v>54</v>
      </c>
      <c r="B25" s="186">
        <v>7.3</v>
      </c>
      <c r="C25" s="194"/>
    </row>
    <row r="26" spans="1:7" x14ac:dyDescent="0.25">
      <c r="A26" s="185" t="s">
        <v>55</v>
      </c>
      <c r="B26" s="186">
        <v>27.6</v>
      </c>
      <c r="C26" s="194"/>
    </row>
    <row r="27" spans="1:7" ht="15" customHeight="1" x14ac:dyDescent="0.25">
      <c r="A27" s="185" t="s">
        <v>56</v>
      </c>
      <c r="B27" s="186">
        <v>92.8</v>
      </c>
      <c r="C27" s="194"/>
    </row>
    <row r="28" spans="1:7" x14ac:dyDescent="0.25">
      <c r="A28" s="185" t="s">
        <v>57</v>
      </c>
      <c r="B28" s="186">
        <v>101.1</v>
      </c>
      <c r="C28" s="194"/>
    </row>
    <row r="29" spans="1:7" x14ac:dyDescent="0.25">
      <c r="A29" s="185" t="s">
        <v>58</v>
      </c>
      <c r="B29" s="186">
        <v>69.599999999999994</v>
      </c>
      <c r="C29" s="194"/>
    </row>
    <row r="30" spans="1:7" x14ac:dyDescent="0.25">
      <c r="A30" s="185" t="s">
        <v>59</v>
      </c>
      <c r="B30" s="186">
        <v>79.099999999999994</v>
      </c>
      <c r="C30" s="194"/>
    </row>
    <row r="31" spans="1:7" x14ac:dyDescent="0.25">
      <c r="A31" s="185" t="s">
        <v>60</v>
      </c>
      <c r="B31" s="186">
        <v>69.5</v>
      </c>
      <c r="C31" s="194"/>
    </row>
    <row r="32" spans="1:7" x14ac:dyDescent="0.25">
      <c r="A32" s="185" t="s">
        <v>61</v>
      </c>
      <c r="B32" s="186">
        <v>197.7</v>
      </c>
      <c r="C32" s="194"/>
    </row>
    <row r="33" spans="1:5" x14ac:dyDescent="0.25">
      <c r="A33" s="185" t="s">
        <v>62</v>
      </c>
      <c r="B33" s="186">
        <v>138.1</v>
      </c>
      <c r="C33" s="194"/>
    </row>
    <row r="34" spans="1:5" x14ac:dyDescent="0.25">
      <c r="A34" s="185" t="s">
        <v>63</v>
      </c>
      <c r="B34" s="186">
        <v>70</v>
      </c>
      <c r="C34" s="194"/>
    </row>
    <row r="35" spans="1:5" x14ac:dyDescent="0.25">
      <c r="A35" s="185" t="s">
        <v>64</v>
      </c>
      <c r="B35" s="186"/>
      <c r="C35" s="194"/>
    </row>
    <row r="36" spans="1:5" x14ac:dyDescent="0.25">
      <c r="A36" s="185" t="s">
        <v>65</v>
      </c>
      <c r="B36" s="186">
        <v>108.8</v>
      </c>
      <c r="C36" s="194"/>
    </row>
    <row r="37" spans="1:5" x14ac:dyDescent="0.25">
      <c r="A37" s="185" t="s">
        <v>66</v>
      </c>
      <c r="B37" s="186">
        <v>99.6</v>
      </c>
      <c r="C37" s="194"/>
    </row>
    <row r="38" spans="1:5" x14ac:dyDescent="0.25">
      <c r="A38" s="185" t="s">
        <v>67</v>
      </c>
      <c r="B38" s="186">
        <v>57.2</v>
      </c>
      <c r="C38" s="194"/>
    </row>
    <row r="39" spans="1:5" x14ac:dyDescent="0.25">
      <c r="A39" s="185" t="s">
        <v>68</v>
      </c>
      <c r="B39" s="186">
        <v>74</v>
      </c>
      <c r="C39" s="194"/>
    </row>
    <row r="40" spans="1:5" x14ac:dyDescent="0.25">
      <c r="A40" s="185" t="s">
        <v>69</v>
      </c>
      <c r="B40" s="186">
        <v>106</v>
      </c>
      <c r="C40" s="194"/>
      <c r="D40" s="1"/>
      <c r="E40" s="1"/>
    </row>
    <row r="41" spans="1:5" x14ac:dyDescent="0.25">
      <c r="A41" s="185" t="s">
        <v>70</v>
      </c>
      <c r="B41" s="186">
        <v>371.2</v>
      </c>
      <c r="C41" s="194"/>
      <c r="D41" s="1"/>
      <c r="E41" s="1"/>
    </row>
    <row r="42" spans="1:5" x14ac:dyDescent="0.25">
      <c r="A42" s="185" t="s">
        <v>71</v>
      </c>
      <c r="B42" s="186">
        <v>87.9</v>
      </c>
      <c r="C42" s="194"/>
      <c r="D42" s="1"/>
      <c r="E42" s="1"/>
    </row>
  </sheetData>
  <mergeCells count="6">
    <mergeCell ref="G1:G2"/>
    <mergeCell ref="F1:F2"/>
    <mergeCell ref="A1:A2"/>
    <mergeCell ref="B1:B2"/>
    <mergeCell ref="E1:E2"/>
    <mergeCell ref="D1:D2"/>
  </mergeCells>
  <pageMargins left="0.7" right="0.7" top="0.75" bottom="0.75" header="0.3" footer="0.3"/>
  <pageSetup paperSize="9" scale="98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93"/>
  <sheetViews>
    <sheetView topLeftCell="BU1" workbookViewId="0">
      <selection activeCell="CI27" sqref="CI27"/>
    </sheetView>
  </sheetViews>
  <sheetFormatPr defaultRowHeight="15" x14ac:dyDescent="0.25"/>
  <cols>
    <col min="1" max="1" width="4.7109375" style="1" customWidth="1"/>
    <col min="2" max="2" width="17.5703125" style="1" customWidth="1"/>
    <col min="3" max="6" width="11.85546875" style="4" customWidth="1"/>
    <col min="7" max="8" width="9.140625" style="4" customWidth="1"/>
    <col min="9" max="11" width="9.140625" style="1" customWidth="1"/>
    <col min="12" max="12" width="7.7109375" style="1" customWidth="1"/>
    <col min="13" max="14" width="9.140625" style="1" customWidth="1"/>
    <col min="15" max="16" width="9.5703125" style="1" customWidth="1"/>
    <col min="17" max="21" width="9.140625" style="1" customWidth="1"/>
    <col min="22" max="22" width="10.5703125" style="1" customWidth="1"/>
    <col min="23" max="26" width="9.140625" style="1" customWidth="1"/>
    <col min="27" max="27" width="8.7109375" style="1" customWidth="1"/>
    <col min="28" max="50" width="9.140625" style="1" customWidth="1"/>
    <col min="51" max="51" width="8.5703125" style="1" customWidth="1"/>
    <col min="52" max="56" width="9.140625" style="1" customWidth="1"/>
    <col min="57" max="57" width="12.140625" style="1" customWidth="1"/>
    <col min="58" max="77" width="9.140625" style="1" customWidth="1"/>
    <col min="78" max="79" width="9.140625" style="1"/>
    <col min="80" max="80" width="7.85546875" style="1" customWidth="1"/>
    <col min="81" max="81" width="9" style="1" customWidth="1"/>
    <col min="82" max="89" width="9.140625" style="1"/>
    <col min="90" max="90" width="6.5703125" style="1" customWidth="1"/>
    <col min="91" max="91" width="7.42578125" style="1" customWidth="1"/>
    <col min="92" max="98" width="9.140625" style="1"/>
    <col min="99" max="99" width="13.140625" style="1" customWidth="1"/>
    <col min="100" max="102" width="9.140625" style="1"/>
    <col min="103" max="103" width="11.5703125" style="1" customWidth="1"/>
    <col min="104" max="105" width="9.140625" style="1"/>
    <col min="106" max="106" width="12.7109375" style="1" customWidth="1"/>
    <col min="107" max="16384" width="9.140625" style="1"/>
  </cols>
  <sheetData>
    <row r="1" spans="1:106" ht="24.75" x14ac:dyDescent="0.35">
      <c r="A1" s="212" t="s">
        <v>132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Z1" s="212"/>
      <c r="AA1" s="212"/>
      <c r="AB1" s="212"/>
      <c r="AC1" s="212"/>
      <c r="AD1" s="212"/>
      <c r="AE1" s="212"/>
      <c r="AF1" s="212"/>
      <c r="AG1" s="212"/>
      <c r="AH1" s="212"/>
      <c r="AI1" s="212"/>
      <c r="AJ1" s="212"/>
      <c r="AK1" s="212"/>
      <c r="AL1" s="212"/>
      <c r="AM1" s="212"/>
      <c r="AN1" s="212"/>
      <c r="AO1" s="212"/>
      <c r="AP1" s="212"/>
      <c r="AQ1" s="212"/>
      <c r="AR1" s="212"/>
      <c r="AS1" s="212"/>
      <c r="AT1" s="212"/>
      <c r="AU1" s="212"/>
      <c r="AV1" s="212"/>
      <c r="AW1" s="212"/>
      <c r="AX1" s="212"/>
      <c r="AY1" s="212"/>
      <c r="AZ1" s="212"/>
      <c r="BA1" s="212"/>
      <c r="BB1" s="212"/>
      <c r="BC1" s="212"/>
      <c r="BD1" s="212"/>
      <c r="BE1" s="212"/>
      <c r="BF1" s="212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23"/>
      <c r="CC1" s="23"/>
      <c r="CD1" s="23"/>
      <c r="CE1" s="15"/>
      <c r="CF1" s="106" t="s">
        <v>232</v>
      </c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6"/>
    </row>
    <row r="2" spans="1:106" ht="15.75" thickBot="1" x14ac:dyDescent="0.3">
      <c r="C2" s="18"/>
      <c r="D2" s="18"/>
      <c r="E2" s="18"/>
      <c r="F2" s="18"/>
      <c r="G2" s="18"/>
      <c r="H2" s="18"/>
      <c r="I2" s="18"/>
      <c r="J2" s="18"/>
      <c r="K2" s="18"/>
      <c r="L2" s="18"/>
      <c r="M2" s="7"/>
      <c r="N2" s="7"/>
      <c r="O2" s="8"/>
      <c r="P2" s="8"/>
      <c r="Q2" s="7"/>
      <c r="R2" s="8"/>
      <c r="S2" s="7"/>
      <c r="T2" s="7"/>
      <c r="U2" s="7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7"/>
      <c r="AQ2" s="7"/>
      <c r="AR2" s="7"/>
      <c r="AS2" s="7"/>
      <c r="AT2" s="7"/>
      <c r="CN2" s="4"/>
      <c r="CO2" s="4"/>
      <c r="CP2" s="4"/>
      <c r="CQ2" s="4"/>
      <c r="CR2" s="4"/>
      <c r="CS2" s="4"/>
      <c r="CT2" s="4"/>
    </row>
    <row r="3" spans="1:106" ht="15.75" thickBot="1" x14ac:dyDescent="0.3">
      <c r="A3" s="213"/>
      <c r="B3" s="287"/>
      <c r="C3" s="288" t="s">
        <v>97</v>
      </c>
      <c r="D3" s="289"/>
      <c r="E3" s="290" t="s">
        <v>243</v>
      </c>
      <c r="F3" s="291"/>
      <c r="G3" s="94" t="s">
        <v>99</v>
      </c>
      <c r="H3" s="29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19"/>
      <c r="BZ3" s="19"/>
      <c r="CA3" s="19"/>
      <c r="CB3" s="19"/>
      <c r="CC3" s="19"/>
      <c r="CD3" s="19"/>
      <c r="CE3" s="19"/>
      <c r="CF3" s="19"/>
      <c r="CG3" s="21"/>
      <c r="CH3" s="21"/>
      <c r="CI3" s="21"/>
      <c r="CJ3" s="21"/>
      <c r="CK3" s="21"/>
      <c r="CL3" s="21"/>
      <c r="CM3" s="19"/>
      <c r="CN3" s="24"/>
      <c r="CO3" s="29"/>
      <c r="CP3" s="29"/>
      <c r="CQ3" s="29"/>
      <c r="CR3" s="29"/>
      <c r="CS3" s="29"/>
      <c r="CT3" s="46"/>
      <c r="CU3" s="30"/>
    </row>
    <row r="4" spans="1:106" ht="15.75" customHeight="1" thickBot="1" x14ac:dyDescent="0.3">
      <c r="A4" s="292" t="s">
        <v>0</v>
      </c>
      <c r="B4" s="294" t="s">
        <v>1</v>
      </c>
      <c r="C4" s="227" t="s">
        <v>217</v>
      </c>
      <c r="D4" s="227" t="s">
        <v>2</v>
      </c>
      <c r="E4" s="227" t="s">
        <v>236</v>
      </c>
      <c r="F4" s="227" t="s">
        <v>237</v>
      </c>
      <c r="G4" s="227" t="s">
        <v>98</v>
      </c>
      <c r="H4" s="166"/>
      <c r="I4" s="166"/>
      <c r="J4" s="166"/>
      <c r="K4" s="166"/>
      <c r="L4" s="138"/>
      <c r="M4" s="296" t="s">
        <v>3</v>
      </c>
      <c r="N4" s="223" t="s">
        <v>4</v>
      </c>
      <c r="O4" s="225" t="s">
        <v>5</v>
      </c>
      <c r="P4" s="225" t="s">
        <v>6</v>
      </c>
      <c r="Q4" s="225" t="s">
        <v>7</v>
      </c>
      <c r="R4" s="235" t="s">
        <v>8</v>
      </c>
      <c r="S4" s="219" t="s">
        <v>9</v>
      </c>
      <c r="T4" s="237" t="s">
        <v>10</v>
      </c>
      <c r="U4" s="171"/>
      <c r="V4" s="297" t="s">
        <v>11</v>
      </c>
      <c r="W4" s="243" t="s">
        <v>12</v>
      </c>
      <c r="X4" s="245" t="s">
        <v>13</v>
      </c>
      <c r="Y4" s="247" t="s">
        <v>231</v>
      </c>
      <c r="Z4" s="249" t="s">
        <v>14</v>
      </c>
      <c r="AA4" s="168"/>
      <c r="AB4" s="225" t="s">
        <v>101</v>
      </c>
      <c r="AC4" s="225" t="s">
        <v>102</v>
      </c>
      <c r="AD4" s="168"/>
      <c r="AE4" s="233" t="s">
        <v>249</v>
      </c>
      <c r="AF4" s="233" t="s">
        <v>103</v>
      </c>
      <c r="AG4" s="173"/>
      <c r="AH4" s="233" t="s">
        <v>207</v>
      </c>
      <c r="AI4" s="173"/>
      <c r="AJ4" s="233" t="s">
        <v>104</v>
      </c>
      <c r="AK4" s="173"/>
      <c r="AL4" s="251" t="s">
        <v>107</v>
      </c>
      <c r="AM4" s="241" t="s">
        <v>105</v>
      </c>
      <c r="AN4" s="114"/>
      <c r="AO4" s="114"/>
      <c r="AP4" s="299" t="s">
        <v>106</v>
      </c>
      <c r="AQ4" s="130"/>
      <c r="AR4" s="255" t="s">
        <v>126</v>
      </c>
      <c r="AS4" s="257" t="s">
        <v>125</v>
      </c>
      <c r="AT4" s="258"/>
      <c r="AU4" s="259" t="s">
        <v>15</v>
      </c>
      <c r="AV4" s="301" t="s">
        <v>210</v>
      </c>
      <c r="AW4" s="263" t="s">
        <v>108</v>
      </c>
      <c r="AX4" s="253" t="s">
        <v>16</v>
      </c>
      <c r="AY4" s="251" t="s">
        <v>17</v>
      </c>
      <c r="AZ4" s="251" t="s">
        <v>18</v>
      </c>
      <c r="BA4" s="265" t="s">
        <v>135</v>
      </c>
      <c r="BB4" s="175"/>
      <c r="BC4" s="267" t="s">
        <v>208</v>
      </c>
      <c r="BD4" s="175"/>
      <c r="BE4" s="175"/>
      <c r="BF4" s="253" t="s">
        <v>131</v>
      </c>
      <c r="BG4" s="253" t="s">
        <v>19</v>
      </c>
      <c r="BH4" s="251" t="s">
        <v>20</v>
      </c>
      <c r="BI4" s="251" t="s">
        <v>250</v>
      </c>
      <c r="BJ4" s="251" t="s">
        <v>251</v>
      </c>
      <c r="BK4" s="253" t="s">
        <v>134</v>
      </c>
      <c r="BL4" s="253" t="s">
        <v>110</v>
      </c>
      <c r="BM4" s="251" t="s">
        <v>109</v>
      </c>
      <c r="BN4" s="251" t="s">
        <v>252</v>
      </c>
      <c r="BO4" s="273" t="s">
        <v>112</v>
      </c>
      <c r="BP4" s="253" t="s">
        <v>21</v>
      </c>
      <c r="BQ4" s="251" t="s">
        <v>266</v>
      </c>
      <c r="BR4" s="253" t="s">
        <v>22</v>
      </c>
      <c r="BS4" s="253" t="s">
        <v>23</v>
      </c>
      <c r="BT4" s="253" t="s">
        <v>24</v>
      </c>
      <c r="BU4" s="277" t="s">
        <v>113</v>
      </c>
      <c r="BV4" s="279" t="s">
        <v>114</v>
      </c>
      <c r="BW4" s="281" t="s">
        <v>115</v>
      </c>
      <c r="BX4" s="283" t="s">
        <v>130</v>
      </c>
      <c r="BY4" s="303" t="s">
        <v>25</v>
      </c>
      <c r="BZ4" s="177" t="s">
        <v>129</v>
      </c>
      <c r="CA4" s="170" t="s">
        <v>128</v>
      </c>
      <c r="CB4" s="305" t="s">
        <v>27</v>
      </c>
      <c r="CC4" s="305" t="s">
        <v>209</v>
      </c>
      <c r="CD4" s="305" t="s">
        <v>28</v>
      </c>
      <c r="CE4" s="305" t="s">
        <v>116</v>
      </c>
      <c r="CF4" s="305" t="s">
        <v>29</v>
      </c>
      <c r="CG4" s="306" t="s">
        <v>30</v>
      </c>
      <c r="CH4" s="178"/>
      <c r="CI4" s="178"/>
      <c r="CJ4" s="178"/>
      <c r="CK4" s="178"/>
      <c r="CL4" s="307" t="s">
        <v>213</v>
      </c>
      <c r="CM4" s="309" t="s">
        <v>212</v>
      </c>
      <c r="CN4" s="311" t="s">
        <v>117</v>
      </c>
      <c r="CO4" s="315" t="s">
        <v>118</v>
      </c>
      <c r="CP4" s="317" t="s">
        <v>119</v>
      </c>
      <c r="CQ4" s="317" t="s">
        <v>120</v>
      </c>
      <c r="CR4" s="319" t="s">
        <v>121</v>
      </c>
      <c r="CS4" s="321" t="s">
        <v>122</v>
      </c>
      <c r="CT4" s="47"/>
      <c r="CU4" s="313" t="s">
        <v>31</v>
      </c>
    </row>
    <row r="5" spans="1:106" ht="114" customHeight="1" thickBot="1" x14ac:dyDescent="0.3">
      <c r="A5" s="293"/>
      <c r="B5" s="295"/>
      <c r="C5" s="228"/>
      <c r="D5" s="228"/>
      <c r="E5" s="228"/>
      <c r="F5" s="228"/>
      <c r="G5" s="228"/>
      <c r="H5" s="167" t="s">
        <v>100</v>
      </c>
      <c r="I5" s="167" t="s">
        <v>206</v>
      </c>
      <c r="J5" s="167" t="s">
        <v>228</v>
      </c>
      <c r="K5" s="167" t="s">
        <v>246</v>
      </c>
      <c r="L5" s="139" t="s">
        <v>247</v>
      </c>
      <c r="M5" s="222"/>
      <c r="N5" s="224"/>
      <c r="O5" s="226"/>
      <c r="P5" s="226"/>
      <c r="Q5" s="226"/>
      <c r="R5" s="236"/>
      <c r="S5" s="220"/>
      <c r="T5" s="238"/>
      <c r="U5" s="172" t="s">
        <v>211</v>
      </c>
      <c r="V5" s="298"/>
      <c r="W5" s="244"/>
      <c r="X5" s="246"/>
      <c r="Y5" s="248"/>
      <c r="Z5" s="250"/>
      <c r="AA5" s="169" t="s">
        <v>230</v>
      </c>
      <c r="AB5" s="226"/>
      <c r="AC5" s="226"/>
      <c r="AD5" s="169" t="s">
        <v>229</v>
      </c>
      <c r="AE5" s="234"/>
      <c r="AF5" s="234"/>
      <c r="AG5" s="174" t="s">
        <v>234</v>
      </c>
      <c r="AH5" s="234"/>
      <c r="AI5" s="174" t="s">
        <v>235</v>
      </c>
      <c r="AJ5" s="234"/>
      <c r="AK5" s="174" t="s">
        <v>248</v>
      </c>
      <c r="AL5" s="252"/>
      <c r="AM5" s="242"/>
      <c r="AN5" s="115" t="s">
        <v>233</v>
      </c>
      <c r="AO5" s="115" t="s">
        <v>254</v>
      </c>
      <c r="AP5" s="300"/>
      <c r="AQ5" s="131" t="s">
        <v>259</v>
      </c>
      <c r="AR5" s="256"/>
      <c r="AS5" s="44" t="s">
        <v>123</v>
      </c>
      <c r="AT5" s="44" t="s">
        <v>124</v>
      </c>
      <c r="AU5" s="260"/>
      <c r="AV5" s="301"/>
      <c r="AW5" s="264"/>
      <c r="AX5" s="254"/>
      <c r="AY5" s="252"/>
      <c r="AZ5" s="252"/>
      <c r="BA5" s="266"/>
      <c r="BB5" s="176" t="s">
        <v>253</v>
      </c>
      <c r="BC5" s="302"/>
      <c r="BD5" s="48" t="s">
        <v>136</v>
      </c>
      <c r="BE5" s="105" t="s">
        <v>111</v>
      </c>
      <c r="BF5" s="254"/>
      <c r="BG5" s="254"/>
      <c r="BH5" s="252"/>
      <c r="BI5" s="252"/>
      <c r="BJ5" s="252"/>
      <c r="BK5" s="254"/>
      <c r="BL5" s="254"/>
      <c r="BM5" s="252"/>
      <c r="BN5" s="252"/>
      <c r="BO5" s="274"/>
      <c r="BP5" s="254"/>
      <c r="BQ5" s="252"/>
      <c r="BR5" s="254"/>
      <c r="BS5" s="254"/>
      <c r="BT5" s="254"/>
      <c r="BU5" s="278"/>
      <c r="BV5" s="280"/>
      <c r="BW5" s="282"/>
      <c r="BX5" s="284"/>
      <c r="BY5" s="304"/>
      <c r="BZ5" s="45" t="s">
        <v>26</v>
      </c>
      <c r="CA5" s="45" t="s">
        <v>26</v>
      </c>
      <c r="CB5" s="244"/>
      <c r="CC5" s="244"/>
      <c r="CD5" s="244"/>
      <c r="CE5" s="244"/>
      <c r="CF5" s="244"/>
      <c r="CG5" s="306"/>
      <c r="CH5" s="178" t="s">
        <v>255</v>
      </c>
      <c r="CI5" s="178" t="s">
        <v>256</v>
      </c>
      <c r="CJ5" s="178" t="s">
        <v>257</v>
      </c>
      <c r="CK5" s="178" t="s">
        <v>258</v>
      </c>
      <c r="CL5" s="308"/>
      <c r="CM5" s="310"/>
      <c r="CN5" s="312"/>
      <c r="CO5" s="316"/>
      <c r="CP5" s="318"/>
      <c r="CQ5" s="318"/>
      <c r="CR5" s="320"/>
      <c r="CS5" s="322"/>
      <c r="CT5" s="113" t="s">
        <v>137</v>
      </c>
      <c r="CU5" s="314"/>
      <c r="CY5" s="1" t="s">
        <v>226</v>
      </c>
      <c r="CZ5" s="1" t="s">
        <v>227</v>
      </c>
    </row>
    <row r="6" spans="1:106" s="103" customFormat="1" x14ac:dyDescent="0.25">
      <c r="A6" s="109"/>
      <c r="B6" s="133" t="s">
        <v>245</v>
      </c>
      <c r="C6" s="134">
        <v>2404350.1999999988</v>
      </c>
      <c r="D6" s="134">
        <v>726113.9</v>
      </c>
      <c r="E6" s="134">
        <v>29767.100000000009</v>
      </c>
      <c r="F6" s="134">
        <v>8989.5999999999967</v>
      </c>
      <c r="G6" s="134">
        <v>0</v>
      </c>
      <c r="H6" s="134">
        <v>0</v>
      </c>
      <c r="I6" s="134">
        <v>458.20000000000005</v>
      </c>
      <c r="J6" s="134">
        <v>177</v>
      </c>
      <c r="K6" s="134"/>
      <c r="L6" s="140"/>
      <c r="M6" s="147">
        <v>635.20000000000005</v>
      </c>
      <c r="N6" s="146">
        <v>5267</v>
      </c>
      <c r="O6" s="134">
        <v>1900.6596600000003</v>
      </c>
      <c r="P6" s="134">
        <v>60260.5</v>
      </c>
      <c r="Q6" s="134">
        <v>19477.400000000001</v>
      </c>
      <c r="R6" s="134">
        <v>496.8</v>
      </c>
      <c r="S6" s="134">
        <v>87402.359659999987</v>
      </c>
      <c r="T6" s="134">
        <v>0</v>
      </c>
      <c r="U6" s="134">
        <v>274.3</v>
      </c>
      <c r="V6" s="134">
        <v>12370.800000000001</v>
      </c>
      <c r="W6" s="134">
        <v>5284.0000000000009</v>
      </c>
      <c r="X6" s="134">
        <v>3420.7999999999993</v>
      </c>
      <c r="Y6" s="134">
        <v>50</v>
      </c>
      <c r="Z6" s="134">
        <v>87.899999999999991</v>
      </c>
      <c r="AA6" s="134">
        <v>70</v>
      </c>
      <c r="AB6" s="134">
        <v>0</v>
      </c>
      <c r="AC6" s="134">
        <v>439.59999999999991</v>
      </c>
      <c r="AD6" s="134">
        <v>0</v>
      </c>
      <c r="AE6" s="134">
        <v>0</v>
      </c>
      <c r="AF6" s="134">
        <v>0</v>
      </c>
      <c r="AG6" s="134">
        <v>20</v>
      </c>
      <c r="AH6" s="134">
        <v>30</v>
      </c>
      <c r="AI6" s="134">
        <v>324.60000000000002</v>
      </c>
      <c r="AJ6" s="134">
        <v>509.8</v>
      </c>
      <c r="AK6" s="134">
        <v>45</v>
      </c>
      <c r="AL6" s="134">
        <v>843.5</v>
      </c>
      <c r="AM6" s="134">
        <v>856.2</v>
      </c>
      <c r="AN6" s="134">
        <v>0</v>
      </c>
      <c r="AO6" s="134"/>
      <c r="AP6" s="134">
        <v>389.39999999999992</v>
      </c>
      <c r="AQ6" s="134"/>
      <c r="AR6" s="134">
        <v>3816.099999999999</v>
      </c>
      <c r="AS6" s="134">
        <v>1746.7</v>
      </c>
      <c r="AT6" s="134">
        <v>2069.6000000000022</v>
      </c>
      <c r="AU6" s="134">
        <v>18256.800000000003</v>
      </c>
      <c r="AV6" s="134">
        <v>835.90000000000032</v>
      </c>
      <c r="AW6" s="134">
        <v>1071.9000000000001</v>
      </c>
      <c r="AX6" s="134">
        <v>7885.5999999999985</v>
      </c>
      <c r="AY6" s="134">
        <v>0</v>
      </c>
      <c r="AZ6" s="134">
        <v>0</v>
      </c>
      <c r="BA6" s="134">
        <v>0</v>
      </c>
      <c r="BB6" s="134">
        <v>0</v>
      </c>
      <c r="BC6" s="134">
        <v>0</v>
      </c>
      <c r="BD6" s="134">
        <v>0</v>
      </c>
      <c r="BE6" s="134">
        <v>58.499999999999993</v>
      </c>
      <c r="BF6" s="134">
        <v>1146.7000000000003</v>
      </c>
      <c r="BG6" s="134">
        <v>1170</v>
      </c>
      <c r="BH6" s="134">
        <v>0</v>
      </c>
      <c r="BI6" s="134">
        <v>0</v>
      </c>
      <c r="BJ6" s="134">
        <v>0</v>
      </c>
      <c r="BK6" s="134">
        <v>480.5</v>
      </c>
      <c r="BL6" s="134">
        <v>70</v>
      </c>
      <c r="BM6" s="134">
        <v>324.39999999999998</v>
      </c>
      <c r="BN6" s="134">
        <v>0</v>
      </c>
      <c r="BO6" s="134">
        <v>138.19999999999999</v>
      </c>
      <c r="BP6" s="134">
        <v>132</v>
      </c>
      <c r="BQ6" s="134">
        <v>3245</v>
      </c>
      <c r="BR6" s="134">
        <v>1180.5000000000002</v>
      </c>
      <c r="BS6" s="134">
        <v>353.49999999999994</v>
      </c>
      <c r="BT6" s="134">
        <v>164.09999999999997</v>
      </c>
      <c r="BU6" s="134">
        <v>0</v>
      </c>
      <c r="BV6" s="134">
        <v>0</v>
      </c>
      <c r="BW6" s="134">
        <v>0</v>
      </c>
      <c r="BX6" s="134">
        <v>0</v>
      </c>
      <c r="BY6" s="134">
        <v>6500</v>
      </c>
      <c r="BZ6" s="134">
        <v>12908.6</v>
      </c>
      <c r="CA6" s="134">
        <v>12812.7</v>
      </c>
      <c r="CB6" s="134">
        <v>1200</v>
      </c>
      <c r="CC6" s="134">
        <v>1000</v>
      </c>
      <c r="CD6" s="134">
        <v>3310.3</v>
      </c>
      <c r="CE6" s="134">
        <v>81</v>
      </c>
      <c r="CF6" s="134">
        <v>1150.5</v>
      </c>
      <c r="CG6" s="134">
        <v>6070.8999999999987</v>
      </c>
      <c r="CH6" s="134"/>
      <c r="CI6" s="134"/>
      <c r="CJ6" s="134"/>
      <c r="CK6" s="134"/>
      <c r="CL6" s="134">
        <v>2512</v>
      </c>
      <c r="CM6" s="134">
        <v>0</v>
      </c>
      <c r="CN6" s="134">
        <v>116553.4</v>
      </c>
      <c r="CO6" s="134">
        <v>31316.3</v>
      </c>
      <c r="CP6" s="134">
        <v>82977.900000000009</v>
      </c>
      <c r="CQ6" s="134">
        <v>76.599999999999994</v>
      </c>
      <c r="CR6" s="134">
        <v>0</v>
      </c>
      <c r="CS6" s="134">
        <v>911.7</v>
      </c>
      <c r="CT6" s="134">
        <v>1270.9000000000001</v>
      </c>
      <c r="CU6" s="134">
        <v>3440751.0596599989</v>
      </c>
      <c r="CV6" s="135"/>
      <c r="CZ6" s="135"/>
      <c r="DB6" s="135"/>
    </row>
    <row r="7" spans="1:106" ht="33.75" customHeight="1" x14ac:dyDescent="0.25">
      <c r="A7" s="14"/>
      <c r="B7" s="37"/>
      <c r="C7" s="86"/>
      <c r="D7" s="38"/>
      <c r="E7" s="3"/>
      <c r="F7" s="38"/>
      <c r="G7" s="3"/>
      <c r="H7" s="38"/>
      <c r="I7" s="3"/>
      <c r="J7" s="3"/>
      <c r="K7" s="38"/>
      <c r="L7" s="38"/>
      <c r="M7" s="32"/>
      <c r="N7" s="6"/>
      <c r="O7" s="3"/>
      <c r="P7" s="11"/>
      <c r="Q7" s="3"/>
      <c r="R7" s="25"/>
      <c r="S7" s="49"/>
      <c r="T7" s="33"/>
      <c r="U7" s="49"/>
      <c r="V7" s="11"/>
      <c r="W7" s="20"/>
      <c r="X7" s="3"/>
      <c r="Y7" s="3"/>
      <c r="Z7" s="3"/>
      <c r="AA7" s="3"/>
      <c r="AB7" s="136" t="s">
        <v>264</v>
      </c>
      <c r="AC7" s="3"/>
      <c r="AD7" s="136" t="s">
        <v>265</v>
      </c>
      <c r="AE7" s="3"/>
      <c r="AF7" s="136" t="s">
        <v>262</v>
      </c>
      <c r="AG7" s="3"/>
      <c r="AH7" s="3"/>
      <c r="AI7" s="3"/>
      <c r="AJ7" s="3"/>
      <c r="AK7" s="3"/>
      <c r="AL7" s="3"/>
      <c r="AM7" s="3"/>
      <c r="AN7" s="136" t="s">
        <v>263</v>
      </c>
      <c r="AO7" s="3"/>
      <c r="AP7" s="3"/>
      <c r="AQ7" s="38"/>
      <c r="AR7" s="32"/>
      <c r="AS7" s="3"/>
      <c r="AT7" s="3"/>
      <c r="AU7" s="32"/>
      <c r="AV7" s="3"/>
      <c r="AW7" s="20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137" t="s">
        <v>267</v>
      </c>
      <c r="BN7" s="3"/>
      <c r="BO7" s="3"/>
      <c r="BP7" s="3"/>
      <c r="BQ7" s="3"/>
      <c r="BR7" s="3"/>
      <c r="BS7" s="3"/>
      <c r="BT7" s="3"/>
      <c r="BU7" s="3"/>
      <c r="BV7" s="9"/>
      <c r="BW7" s="39"/>
      <c r="BX7" s="33"/>
      <c r="BY7" s="117"/>
      <c r="BZ7" s="33"/>
      <c r="CA7" s="33"/>
      <c r="CB7" s="100"/>
      <c r="CC7" s="100"/>
      <c r="CD7" s="102"/>
      <c r="CE7" s="102"/>
      <c r="CF7" s="102"/>
      <c r="CG7" s="102"/>
      <c r="CH7" s="102"/>
      <c r="CI7" s="102"/>
      <c r="CJ7" s="102"/>
      <c r="CK7" s="102"/>
      <c r="CL7" s="3"/>
      <c r="CM7" s="38"/>
      <c r="CN7" s="32"/>
      <c r="CO7" s="102"/>
      <c r="CP7" s="102"/>
      <c r="CQ7" s="102"/>
      <c r="CR7" s="10"/>
      <c r="CS7" s="111"/>
      <c r="CT7" s="111"/>
      <c r="CU7" s="120"/>
      <c r="CV7" s="93"/>
      <c r="CZ7" s="93"/>
      <c r="DB7" s="93"/>
    </row>
    <row r="8" spans="1:106" x14ac:dyDescent="0.25">
      <c r="A8" s="14"/>
      <c r="B8" s="37"/>
      <c r="C8" s="86"/>
      <c r="D8" s="38"/>
      <c r="E8" s="3"/>
      <c r="F8" s="38"/>
      <c r="G8" s="3"/>
      <c r="H8" s="38"/>
      <c r="I8" s="3"/>
      <c r="J8" s="3"/>
      <c r="K8" s="38"/>
      <c r="L8" s="38"/>
      <c r="M8" s="32"/>
      <c r="N8" s="3"/>
      <c r="O8" s="3"/>
      <c r="P8" s="11"/>
      <c r="Q8" s="3"/>
      <c r="R8" s="25"/>
      <c r="S8" s="49"/>
      <c r="T8" s="33"/>
      <c r="U8" s="49"/>
      <c r="V8" s="11"/>
      <c r="W8" s="20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8"/>
      <c r="AR8" s="32"/>
      <c r="AS8" s="3"/>
      <c r="AT8" s="3"/>
      <c r="AU8" s="32"/>
      <c r="AV8" s="3"/>
      <c r="AW8" s="20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9"/>
      <c r="BW8" s="39"/>
      <c r="BX8" s="33"/>
      <c r="BY8" s="117"/>
      <c r="BZ8" s="33"/>
      <c r="CA8" s="33"/>
      <c r="CB8" s="100"/>
      <c r="CC8" s="100"/>
      <c r="CD8" s="102"/>
      <c r="CE8" s="102"/>
      <c r="CF8" s="102"/>
      <c r="CG8" s="102"/>
      <c r="CH8" s="102"/>
      <c r="CI8" s="102"/>
      <c r="CJ8" s="102"/>
      <c r="CK8" s="102"/>
      <c r="CL8" s="3"/>
      <c r="CM8" s="38"/>
      <c r="CN8" s="32"/>
      <c r="CO8" s="102"/>
      <c r="CP8" s="102"/>
      <c r="CQ8" s="102"/>
      <c r="CR8" s="10"/>
      <c r="CS8" s="111"/>
      <c r="CT8" s="111"/>
      <c r="CU8" s="120"/>
      <c r="CV8" s="93"/>
      <c r="CZ8" s="93"/>
      <c r="DB8" s="93"/>
    </row>
    <row r="9" spans="1:106" x14ac:dyDescent="0.25">
      <c r="A9" s="14"/>
      <c r="B9" s="37"/>
      <c r="C9" s="119"/>
      <c r="D9" s="38"/>
      <c r="E9" s="3"/>
      <c r="F9" s="38"/>
      <c r="G9" s="3"/>
      <c r="H9" s="38"/>
      <c r="I9" s="3"/>
      <c r="J9" s="3"/>
      <c r="K9" s="38"/>
      <c r="L9" s="38"/>
      <c r="M9" s="32"/>
      <c r="N9" s="3"/>
      <c r="O9" s="3"/>
      <c r="P9" s="3"/>
      <c r="Q9" s="3"/>
      <c r="R9" s="3"/>
      <c r="S9" s="49"/>
      <c r="T9" s="33"/>
      <c r="U9" s="49"/>
      <c r="V9" s="11"/>
      <c r="W9" s="20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8"/>
      <c r="AR9" s="32"/>
      <c r="AS9" s="3"/>
      <c r="AT9" s="3"/>
      <c r="AU9" s="32"/>
      <c r="AV9" s="3"/>
      <c r="AW9" s="20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9"/>
      <c r="BW9" s="39"/>
      <c r="BX9" s="33"/>
      <c r="BY9" s="117"/>
      <c r="BZ9" s="33"/>
      <c r="CA9" s="33"/>
      <c r="CB9" s="100"/>
      <c r="CC9" s="100"/>
      <c r="CD9" s="102"/>
      <c r="CE9" s="102"/>
      <c r="CF9" s="102"/>
      <c r="CG9" s="102"/>
      <c r="CH9" s="102"/>
      <c r="CI9" s="102"/>
      <c r="CJ9" s="102"/>
      <c r="CK9" s="102"/>
      <c r="CL9" s="3"/>
      <c r="CM9" s="38"/>
      <c r="CN9" s="32"/>
      <c r="CO9" s="102"/>
      <c r="CP9" s="102"/>
      <c r="CQ9" s="102"/>
      <c r="CR9" s="10"/>
      <c r="CS9" s="111"/>
      <c r="CT9" s="111"/>
      <c r="CU9" s="120"/>
      <c r="CV9" s="93"/>
      <c r="CZ9" s="93"/>
      <c r="DB9" s="93"/>
    </row>
    <row r="10" spans="1:106" x14ac:dyDescent="0.25">
      <c r="A10" s="14"/>
      <c r="B10" s="37"/>
      <c r="C10" s="86"/>
      <c r="D10" s="38"/>
      <c r="E10" s="3"/>
      <c r="F10" s="38"/>
      <c r="G10" s="3"/>
      <c r="H10" s="38"/>
      <c r="I10" s="3"/>
      <c r="J10" s="3"/>
      <c r="K10" s="38"/>
      <c r="L10" s="38"/>
      <c r="M10" s="32"/>
      <c r="N10" s="6"/>
      <c r="O10" s="3"/>
      <c r="P10" s="11"/>
      <c r="Q10" s="3"/>
      <c r="R10" s="25"/>
      <c r="S10" s="49"/>
      <c r="T10" s="33"/>
      <c r="U10" s="49"/>
      <c r="V10" s="11"/>
      <c r="W10" s="20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8"/>
      <c r="AR10" s="32"/>
      <c r="AS10" s="3"/>
      <c r="AT10" s="3"/>
      <c r="AU10" s="32"/>
      <c r="AV10" s="3"/>
      <c r="AW10" s="20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9"/>
      <c r="BW10" s="39"/>
      <c r="BX10" s="33"/>
      <c r="BY10" s="117"/>
      <c r="BZ10" s="33"/>
      <c r="CA10" s="33"/>
      <c r="CB10" s="100"/>
      <c r="CC10" s="100"/>
      <c r="CD10" s="102"/>
      <c r="CE10" s="102"/>
      <c r="CF10" s="102"/>
      <c r="CG10" s="102"/>
      <c r="CH10" s="102"/>
      <c r="CI10" s="102"/>
      <c r="CJ10" s="102"/>
      <c r="CK10" s="102"/>
      <c r="CL10" s="3"/>
      <c r="CM10" s="38"/>
      <c r="CN10" s="32"/>
      <c r="CO10" s="102"/>
      <c r="CP10" s="102"/>
      <c r="CQ10" s="102"/>
      <c r="CR10" s="10"/>
      <c r="CS10" s="111"/>
      <c r="CT10" s="111"/>
      <c r="CU10" s="120"/>
      <c r="CV10" s="93"/>
      <c r="CZ10" s="93"/>
      <c r="DB10" s="93"/>
    </row>
    <row r="11" spans="1:106" x14ac:dyDescent="0.25">
      <c r="A11" s="14"/>
      <c r="B11" s="37"/>
      <c r="C11" s="86"/>
      <c r="D11" s="38"/>
      <c r="E11" s="3"/>
      <c r="F11" s="38"/>
      <c r="G11" s="3"/>
      <c r="H11" s="38"/>
      <c r="I11" s="3"/>
      <c r="J11" s="3"/>
      <c r="K11" s="38"/>
      <c r="L11" s="38"/>
      <c r="M11" s="32"/>
      <c r="N11" s="6"/>
      <c r="O11" s="3"/>
      <c r="P11" s="11"/>
      <c r="Q11" s="3"/>
      <c r="R11" s="25"/>
      <c r="S11" s="49"/>
      <c r="T11" s="33"/>
      <c r="U11" s="49"/>
      <c r="V11" s="11"/>
      <c r="W11" s="20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8"/>
      <c r="AR11" s="32"/>
      <c r="AS11" s="3"/>
      <c r="AT11" s="3"/>
      <c r="AU11" s="32"/>
      <c r="AV11" s="3"/>
      <c r="AW11" s="20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9"/>
      <c r="BW11" s="39"/>
      <c r="BX11" s="33"/>
      <c r="BY11" s="117"/>
      <c r="BZ11" s="33"/>
      <c r="CA11" s="33"/>
      <c r="CB11" s="100"/>
      <c r="CC11" s="100"/>
      <c r="CD11" s="102"/>
      <c r="CE11" s="102"/>
      <c r="CF11" s="102"/>
      <c r="CG11" s="102"/>
      <c r="CH11" s="102"/>
      <c r="CI11" s="102"/>
      <c r="CJ11" s="102"/>
      <c r="CK11" s="102"/>
      <c r="CL11" s="3"/>
      <c r="CM11" s="38"/>
      <c r="CN11" s="32"/>
      <c r="CO11" s="102"/>
      <c r="CP11" s="102"/>
      <c r="CQ11" s="102"/>
      <c r="CR11" s="10"/>
      <c r="CS11" s="111"/>
      <c r="CT11" s="111"/>
      <c r="CU11" s="120"/>
      <c r="CV11" s="93"/>
      <c r="CZ11" s="93"/>
      <c r="DB11" s="93"/>
    </row>
    <row r="12" spans="1:106" ht="15.75" thickBot="1" x14ac:dyDescent="0.3">
      <c r="A12" s="57"/>
      <c r="B12" s="58" t="s">
        <v>261</v>
      </c>
      <c r="C12" s="91">
        <v>203843.5</v>
      </c>
      <c r="D12" s="91">
        <v>61560.7</v>
      </c>
      <c r="E12" s="91">
        <v>71794.399999999994</v>
      </c>
      <c r="F12" s="91">
        <v>21681.899999999998</v>
      </c>
      <c r="G12" s="91">
        <v>22</v>
      </c>
      <c r="H12" s="91">
        <v>0</v>
      </c>
      <c r="I12" s="91">
        <v>92.1</v>
      </c>
      <c r="J12" s="91">
        <v>1.7</v>
      </c>
      <c r="K12" s="91">
        <v>4.5999999999999996</v>
      </c>
      <c r="L12" s="91">
        <v>3</v>
      </c>
      <c r="M12" s="91">
        <v>101.39999999999999</v>
      </c>
      <c r="N12" s="91">
        <v>1410.7</v>
      </c>
      <c r="O12" s="91">
        <v>437.40000000000003</v>
      </c>
      <c r="P12" s="91">
        <v>6845.3</v>
      </c>
      <c r="Q12" s="91">
        <v>2222.6000000000004</v>
      </c>
      <c r="R12" s="91">
        <v>0</v>
      </c>
      <c r="S12" s="91">
        <v>10916</v>
      </c>
      <c r="T12" s="91">
        <v>0</v>
      </c>
      <c r="U12" s="91">
        <v>0</v>
      </c>
      <c r="V12" s="91">
        <v>1880.4199999999998</v>
      </c>
      <c r="W12" s="91">
        <v>429.4</v>
      </c>
      <c r="X12" s="91">
        <v>268.62</v>
      </c>
      <c r="Y12" s="91">
        <v>0</v>
      </c>
      <c r="Z12" s="91">
        <v>16.3</v>
      </c>
      <c r="AA12" s="91">
        <v>0</v>
      </c>
      <c r="AB12" s="91">
        <v>73.8</v>
      </c>
      <c r="AC12" s="91">
        <v>20</v>
      </c>
      <c r="AD12" s="91">
        <v>0</v>
      </c>
      <c r="AE12" s="91">
        <v>496.79999999999995</v>
      </c>
      <c r="AF12" s="91">
        <v>0</v>
      </c>
      <c r="AG12" s="91">
        <v>0</v>
      </c>
      <c r="AH12" s="91">
        <v>0</v>
      </c>
      <c r="AI12" s="91">
        <v>0</v>
      </c>
      <c r="AJ12" s="91">
        <v>0</v>
      </c>
      <c r="AK12" s="91">
        <v>150</v>
      </c>
      <c r="AL12" s="91">
        <v>217.6</v>
      </c>
      <c r="AM12" s="91">
        <v>10.5</v>
      </c>
      <c r="AN12" s="91">
        <v>31.799999999999997</v>
      </c>
      <c r="AO12" s="91"/>
      <c r="AP12" s="91">
        <v>0</v>
      </c>
      <c r="AQ12" s="91">
        <v>30.6</v>
      </c>
      <c r="AR12" s="91">
        <v>130.4</v>
      </c>
      <c r="AS12" s="91">
        <v>130.4</v>
      </c>
      <c r="AT12" s="91">
        <v>0</v>
      </c>
      <c r="AU12" s="91">
        <v>4804.7</v>
      </c>
      <c r="AV12" s="91">
        <v>0</v>
      </c>
      <c r="AW12" s="91">
        <v>119.2</v>
      </c>
      <c r="AX12" s="91">
        <v>955.3</v>
      </c>
      <c r="AY12" s="91">
        <v>152.5</v>
      </c>
      <c r="AZ12" s="91">
        <v>37</v>
      </c>
      <c r="BA12" s="91">
        <v>128.5</v>
      </c>
      <c r="BB12" s="91">
        <v>2417.8000000000002</v>
      </c>
      <c r="BC12" s="91">
        <v>0</v>
      </c>
      <c r="BD12" s="91">
        <v>0</v>
      </c>
      <c r="BE12" s="91">
        <v>0</v>
      </c>
      <c r="BF12" s="91">
        <v>91</v>
      </c>
      <c r="BG12" s="91">
        <v>86.3</v>
      </c>
      <c r="BH12" s="91">
        <v>0</v>
      </c>
      <c r="BI12" s="91">
        <v>180</v>
      </c>
      <c r="BJ12" s="91">
        <v>173.9</v>
      </c>
      <c r="BK12" s="91">
        <v>0</v>
      </c>
      <c r="BL12" s="91">
        <v>35</v>
      </c>
      <c r="BM12" s="91">
        <v>0</v>
      </c>
      <c r="BN12" s="91">
        <v>195.9</v>
      </c>
      <c r="BO12" s="91">
        <v>0</v>
      </c>
      <c r="BP12" s="91">
        <v>56.5</v>
      </c>
      <c r="BQ12" s="91">
        <v>0</v>
      </c>
      <c r="BR12" s="91">
        <v>3.8</v>
      </c>
      <c r="BS12" s="91">
        <v>0</v>
      </c>
      <c r="BT12" s="91">
        <v>0</v>
      </c>
      <c r="BU12" s="91">
        <v>0</v>
      </c>
      <c r="BV12" s="91">
        <v>172</v>
      </c>
      <c r="BW12" s="91">
        <v>0</v>
      </c>
      <c r="BX12" s="91">
        <v>0</v>
      </c>
      <c r="BY12" s="91">
        <v>1255</v>
      </c>
      <c r="BZ12" s="91">
        <v>1502.1</v>
      </c>
      <c r="CA12" s="91">
        <v>8737.6</v>
      </c>
      <c r="CB12" s="91">
        <v>1931.8000000000002</v>
      </c>
      <c r="CC12" s="91">
        <v>0</v>
      </c>
      <c r="CD12" s="91">
        <v>1724.3000000000002</v>
      </c>
      <c r="CE12" s="91">
        <v>0</v>
      </c>
      <c r="CF12" s="91">
        <v>425</v>
      </c>
      <c r="CG12" s="91">
        <v>725</v>
      </c>
      <c r="CH12" s="91">
        <v>553.1</v>
      </c>
      <c r="CI12" s="91">
        <v>60</v>
      </c>
      <c r="CJ12" s="91">
        <v>3095.4</v>
      </c>
      <c r="CK12" s="91">
        <v>223</v>
      </c>
      <c r="CL12" s="91">
        <v>0</v>
      </c>
      <c r="CM12" s="91">
        <v>0</v>
      </c>
      <c r="CN12" s="91">
        <v>7886.9</v>
      </c>
      <c r="CO12" s="91">
        <v>4633.8999999999996</v>
      </c>
      <c r="CP12" s="91">
        <v>3187.1000000000004</v>
      </c>
      <c r="CQ12" s="91">
        <v>65.900000000000006</v>
      </c>
      <c r="CR12" s="91">
        <v>0</v>
      </c>
      <c r="CS12" s="91">
        <v>0</v>
      </c>
      <c r="CT12" s="91">
        <v>0</v>
      </c>
      <c r="CU12" s="91">
        <v>396117.02</v>
      </c>
      <c r="CZ12" s="93"/>
      <c r="DA12" s="93"/>
      <c r="DB12" s="93"/>
    </row>
    <row r="13" spans="1:106" s="56" customFormat="1" x14ac:dyDescent="0.25">
      <c r="A13" s="50"/>
      <c r="B13" s="51"/>
      <c r="C13" s="95"/>
      <c r="D13" s="53"/>
      <c r="E13" s="53"/>
      <c r="F13" s="53"/>
      <c r="G13" s="53"/>
      <c r="H13" s="53"/>
      <c r="I13" s="53"/>
      <c r="J13" s="53"/>
      <c r="K13" s="53"/>
      <c r="L13" s="53"/>
      <c r="M13" s="52"/>
      <c r="N13" s="52"/>
      <c r="O13" s="52"/>
      <c r="P13" s="52"/>
      <c r="Q13" s="54"/>
      <c r="R13" s="54"/>
      <c r="S13" s="50"/>
      <c r="T13" s="50"/>
      <c r="U13" s="50"/>
      <c r="V13" s="51"/>
      <c r="W13" s="51"/>
      <c r="X13" s="51"/>
      <c r="Y13" s="51"/>
      <c r="Z13" s="51"/>
      <c r="AA13" s="51"/>
      <c r="AB13" s="51"/>
      <c r="AC13" s="51"/>
      <c r="AD13" s="3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116">
        <v>0.45200000000000001</v>
      </c>
      <c r="BN13" s="51"/>
      <c r="BO13" s="51"/>
      <c r="BP13" s="51"/>
      <c r="BQ13" s="51"/>
      <c r="BR13" s="51"/>
      <c r="BS13" s="51"/>
      <c r="BT13" s="51"/>
      <c r="BU13" s="51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5"/>
      <c r="CO13" s="55"/>
      <c r="CP13" s="55"/>
      <c r="CQ13" s="55"/>
      <c r="CR13" s="55"/>
      <c r="CS13" s="55"/>
      <c r="CT13" s="55"/>
      <c r="CU13" s="51"/>
    </row>
    <row r="14" spans="1:106" ht="15.75" x14ac:dyDescent="0.25">
      <c r="B14" s="132" t="s">
        <v>31</v>
      </c>
      <c r="C14" s="135">
        <f t="shared" ref="C14:AH14" si="0">C6+C12</f>
        <v>2608193.6999999988</v>
      </c>
      <c r="D14" s="135">
        <f t="shared" si="0"/>
        <v>787674.6</v>
      </c>
      <c r="E14" s="135">
        <f t="shared" si="0"/>
        <v>101561.5</v>
      </c>
      <c r="F14" s="135">
        <f t="shared" si="0"/>
        <v>30671.499999999993</v>
      </c>
      <c r="G14" s="93">
        <f t="shared" si="0"/>
        <v>22</v>
      </c>
      <c r="H14" s="93">
        <f t="shared" si="0"/>
        <v>0</v>
      </c>
      <c r="I14" s="93">
        <f t="shared" si="0"/>
        <v>550.30000000000007</v>
      </c>
      <c r="J14" s="93">
        <f t="shared" si="0"/>
        <v>178.7</v>
      </c>
      <c r="K14" s="93">
        <f t="shared" si="0"/>
        <v>4.5999999999999996</v>
      </c>
      <c r="L14" s="93">
        <f t="shared" si="0"/>
        <v>3</v>
      </c>
      <c r="M14" s="93">
        <f t="shared" si="0"/>
        <v>736.6</v>
      </c>
      <c r="N14" s="93">
        <f t="shared" si="0"/>
        <v>6677.7</v>
      </c>
      <c r="O14" s="93">
        <f t="shared" si="0"/>
        <v>2338.0596600000003</v>
      </c>
      <c r="P14" s="93">
        <f t="shared" si="0"/>
        <v>67105.8</v>
      </c>
      <c r="Q14" s="93">
        <f t="shared" si="0"/>
        <v>21700</v>
      </c>
      <c r="R14" s="93">
        <f t="shared" si="0"/>
        <v>496.8</v>
      </c>
      <c r="S14" s="93">
        <f t="shared" si="0"/>
        <v>98318.359659999987</v>
      </c>
      <c r="T14" s="93">
        <f t="shared" si="0"/>
        <v>0</v>
      </c>
      <c r="U14" s="93">
        <f t="shared" si="0"/>
        <v>274.3</v>
      </c>
      <c r="V14" s="93">
        <f t="shared" si="0"/>
        <v>14251.220000000001</v>
      </c>
      <c r="W14" s="93">
        <f t="shared" si="0"/>
        <v>5713.4000000000005</v>
      </c>
      <c r="X14" s="93">
        <f t="shared" si="0"/>
        <v>3689.4199999999992</v>
      </c>
      <c r="Y14" s="93">
        <f t="shared" si="0"/>
        <v>50</v>
      </c>
      <c r="Z14" s="93">
        <f t="shared" si="0"/>
        <v>104.19999999999999</v>
      </c>
      <c r="AA14" s="93">
        <f t="shared" si="0"/>
        <v>70</v>
      </c>
      <c r="AB14" s="93">
        <f t="shared" si="0"/>
        <v>73.8</v>
      </c>
      <c r="AC14" s="93">
        <f t="shared" si="0"/>
        <v>459.59999999999991</v>
      </c>
      <c r="AD14" s="93">
        <f t="shared" si="0"/>
        <v>0</v>
      </c>
      <c r="AE14" s="93">
        <f t="shared" si="0"/>
        <v>496.79999999999995</v>
      </c>
      <c r="AF14" s="93">
        <f t="shared" si="0"/>
        <v>0</v>
      </c>
      <c r="AG14" s="93">
        <f t="shared" si="0"/>
        <v>20</v>
      </c>
      <c r="AH14" s="93">
        <f t="shared" si="0"/>
        <v>30</v>
      </c>
      <c r="AI14" s="93">
        <f t="shared" ref="AI14:BN14" si="1">AI6+AI12</f>
        <v>324.60000000000002</v>
      </c>
      <c r="AJ14" s="93">
        <f t="shared" si="1"/>
        <v>509.8</v>
      </c>
      <c r="AK14" s="93">
        <f t="shared" si="1"/>
        <v>195</v>
      </c>
      <c r="AL14" s="93">
        <f t="shared" si="1"/>
        <v>1061.0999999999999</v>
      </c>
      <c r="AM14" s="93">
        <f t="shared" si="1"/>
        <v>866.7</v>
      </c>
      <c r="AN14" s="93">
        <f t="shared" si="1"/>
        <v>31.799999999999997</v>
      </c>
      <c r="AO14" s="93">
        <f t="shared" si="1"/>
        <v>0</v>
      </c>
      <c r="AP14" s="93">
        <f t="shared" si="1"/>
        <v>389.39999999999992</v>
      </c>
      <c r="AQ14" s="93">
        <f t="shared" si="1"/>
        <v>30.6</v>
      </c>
      <c r="AR14" s="93">
        <f t="shared" si="1"/>
        <v>3946.4999999999991</v>
      </c>
      <c r="AS14" s="93">
        <f t="shared" si="1"/>
        <v>1877.1000000000001</v>
      </c>
      <c r="AT14" s="93">
        <f t="shared" si="1"/>
        <v>2069.6000000000022</v>
      </c>
      <c r="AU14" s="93">
        <f t="shared" si="1"/>
        <v>23061.500000000004</v>
      </c>
      <c r="AV14" s="93">
        <f t="shared" si="1"/>
        <v>835.90000000000032</v>
      </c>
      <c r="AW14" s="93">
        <f t="shared" si="1"/>
        <v>1191.1000000000001</v>
      </c>
      <c r="AX14" s="93">
        <f t="shared" si="1"/>
        <v>8840.8999999999978</v>
      </c>
      <c r="AY14" s="93">
        <f t="shared" si="1"/>
        <v>152.5</v>
      </c>
      <c r="AZ14" s="93">
        <f t="shared" si="1"/>
        <v>37</v>
      </c>
      <c r="BA14" s="93">
        <f t="shared" si="1"/>
        <v>128.5</v>
      </c>
      <c r="BB14" s="93">
        <f t="shared" si="1"/>
        <v>2417.8000000000002</v>
      </c>
      <c r="BC14" s="93">
        <f t="shared" si="1"/>
        <v>0</v>
      </c>
      <c r="BD14" s="93">
        <f t="shared" si="1"/>
        <v>0</v>
      </c>
      <c r="BE14" s="93">
        <f t="shared" si="1"/>
        <v>58.499999999999993</v>
      </c>
      <c r="BF14" s="93">
        <f t="shared" si="1"/>
        <v>1237.7000000000003</v>
      </c>
      <c r="BG14" s="93">
        <f t="shared" si="1"/>
        <v>1256.3</v>
      </c>
      <c r="BH14" s="93">
        <f t="shared" si="1"/>
        <v>0</v>
      </c>
      <c r="BI14" s="93">
        <f t="shared" si="1"/>
        <v>180</v>
      </c>
      <c r="BJ14" s="93">
        <f t="shared" si="1"/>
        <v>173.9</v>
      </c>
      <c r="BK14" s="93">
        <f t="shared" si="1"/>
        <v>480.5</v>
      </c>
      <c r="BL14" s="93">
        <f t="shared" si="1"/>
        <v>105</v>
      </c>
      <c r="BM14" s="93">
        <f t="shared" si="1"/>
        <v>324.39999999999998</v>
      </c>
      <c r="BN14" s="93">
        <f t="shared" si="1"/>
        <v>195.9</v>
      </c>
      <c r="BO14" s="93">
        <f t="shared" ref="BO14:CU14" si="2">BO6+BO12</f>
        <v>138.19999999999999</v>
      </c>
      <c r="BP14" s="93">
        <f t="shared" si="2"/>
        <v>188.5</v>
      </c>
      <c r="BQ14" s="93">
        <f t="shared" si="2"/>
        <v>3245</v>
      </c>
      <c r="BR14" s="93">
        <f t="shared" si="2"/>
        <v>1184.3000000000002</v>
      </c>
      <c r="BS14" s="93">
        <f t="shared" si="2"/>
        <v>353.49999999999994</v>
      </c>
      <c r="BT14" s="93">
        <f t="shared" si="2"/>
        <v>164.09999999999997</v>
      </c>
      <c r="BU14" s="93">
        <f t="shared" si="2"/>
        <v>0</v>
      </c>
      <c r="BV14" s="93">
        <f t="shared" si="2"/>
        <v>172</v>
      </c>
      <c r="BW14" s="93">
        <f t="shared" si="2"/>
        <v>0</v>
      </c>
      <c r="BX14" s="93">
        <f t="shared" si="2"/>
        <v>0</v>
      </c>
      <c r="BY14" s="93">
        <f t="shared" si="2"/>
        <v>7755</v>
      </c>
      <c r="BZ14" s="135">
        <f t="shared" si="2"/>
        <v>14410.7</v>
      </c>
      <c r="CA14" s="93">
        <f t="shared" si="2"/>
        <v>21550.300000000003</v>
      </c>
      <c r="CB14" s="93">
        <f t="shared" si="2"/>
        <v>3131.8</v>
      </c>
      <c r="CC14" s="93">
        <f t="shared" si="2"/>
        <v>1000</v>
      </c>
      <c r="CD14" s="93">
        <f t="shared" si="2"/>
        <v>5034.6000000000004</v>
      </c>
      <c r="CE14" s="93">
        <f t="shared" si="2"/>
        <v>81</v>
      </c>
      <c r="CF14" s="93">
        <f t="shared" si="2"/>
        <v>1575.5</v>
      </c>
      <c r="CG14" s="93">
        <f t="shared" si="2"/>
        <v>6795.8999999999987</v>
      </c>
      <c r="CH14" s="93">
        <f t="shared" si="2"/>
        <v>553.1</v>
      </c>
      <c r="CI14" s="93">
        <f t="shared" si="2"/>
        <v>60</v>
      </c>
      <c r="CJ14" s="93">
        <f t="shared" si="2"/>
        <v>3095.4</v>
      </c>
      <c r="CK14" s="93">
        <f t="shared" si="2"/>
        <v>223</v>
      </c>
      <c r="CL14" s="93">
        <f t="shared" si="2"/>
        <v>2512</v>
      </c>
      <c r="CM14" s="93">
        <f t="shared" si="2"/>
        <v>0</v>
      </c>
      <c r="CN14" s="93">
        <f t="shared" si="2"/>
        <v>124440.29999999999</v>
      </c>
      <c r="CO14" s="93">
        <f t="shared" si="2"/>
        <v>35950.199999999997</v>
      </c>
      <c r="CP14" s="93">
        <f t="shared" si="2"/>
        <v>86165.000000000015</v>
      </c>
      <c r="CQ14" s="93">
        <f t="shared" si="2"/>
        <v>142.5</v>
      </c>
      <c r="CR14" s="93">
        <f t="shared" si="2"/>
        <v>0</v>
      </c>
      <c r="CS14" s="93">
        <f t="shared" si="2"/>
        <v>911.7</v>
      </c>
      <c r="CT14" s="93">
        <f t="shared" si="2"/>
        <v>1270.9000000000001</v>
      </c>
      <c r="CU14" s="93">
        <f t="shared" si="2"/>
        <v>3836868.0796599989</v>
      </c>
      <c r="CV14" s="1" t="s">
        <v>276</v>
      </c>
    </row>
    <row r="15" spans="1:106" x14ac:dyDescent="0.25">
      <c r="AD15" s="51"/>
      <c r="CB15" s="1">
        <f>ROUND((CB12*8.1%),1)</f>
        <v>156.5</v>
      </c>
    </row>
    <row r="16" spans="1:106" x14ac:dyDescent="0.25">
      <c r="S16" s="93"/>
      <c r="CB16" s="1">
        <f t="shared" ref="CB16:CB17" si="3">ROUND((CB13*8.1%),1)</f>
        <v>0</v>
      </c>
    </row>
    <row r="17" spans="80:80" x14ac:dyDescent="0.25">
      <c r="CB17" s="1">
        <f t="shared" si="3"/>
        <v>253.7</v>
      </c>
    </row>
    <row r="33" spans="79:80" x14ac:dyDescent="0.25">
      <c r="CA33" s="32">
        <v>290.7</v>
      </c>
      <c r="CB33" s="1">
        <f>ROUND(CA33*101.285230054%,1)</f>
        <v>294.39999999999998</v>
      </c>
    </row>
    <row r="34" spans="79:80" x14ac:dyDescent="0.25">
      <c r="CA34" s="32">
        <v>242.3</v>
      </c>
      <c r="CB34" s="1">
        <f t="shared" ref="CB34:CB93" si="4">ROUND(CA34*101.285230054%,1)</f>
        <v>245.4</v>
      </c>
    </row>
    <row r="35" spans="79:80" x14ac:dyDescent="0.25">
      <c r="CA35" s="32">
        <v>131.6</v>
      </c>
      <c r="CB35" s="1">
        <f t="shared" si="4"/>
        <v>133.30000000000001</v>
      </c>
    </row>
    <row r="36" spans="79:80" x14ac:dyDescent="0.25">
      <c r="CA36" s="32">
        <v>118.8</v>
      </c>
      <c r="CB36" s="1">
        <f t="shared" si="4"/>
        <v>120.3</v>
      </c>
    </row>
    <row r="37" spans="79:80" x14ac:dyDescent="0.25">
      <c r="CA37" s="32">
        <v>342.5</v>
      </c>
      <c r="CB37" s="1">
        <f t="shared" si="4"/>
        <v>346.9</v>
      </c>
    </row>
    <row r="38" spans="79:80" x14ac:dyDescent="0.25">
      <c r="CA38" s="32">
        <v>399.8</v>
      </c>
      <c r="CB38" s="1">
        <f t="shared" si="4"/>
        <v>404.9</v>
      </c>
    </row>
    <row r="39" spans="79:80" x14ac:dyDescent="0.25">
      <c r="CA39" s="32">
        <v>280.8</v>
      </c>
      <c r="CB39" s="1">
        <f t="shared" si="4"/>
        <v>284.39999999999998</v>
      </c>
    </row>
    <row r="40" spans="79:80" x14ac:dyDescent="0.25">
      <c r="CA40" s="32">
        <v>274.2</v>
      </c>
      <c r="CB40" s="1">
        <f t="shared" si="4"/>
        <v>277.7</v>
      </c>
    </row>
    <row r="41" spans="79:80" x14ac:dyDescent="0.25">
      <c r="CA41" s="32">
        <v>288.89999999999998</v>
      </c>
      <c r="CB41" s="1">
        <f t="shared" si="4"/>
        <v>292.60000000000002</v>
      </c>
    </row>
    <row r="42" spans="79:80" x14ac:dyDescent="0.25">
      <c r="CA42" s="32">
        <v>273.5</v>
      </c>
      <c r="CB42" s="1">
        <f t="shared" si="4"/>
        <v>277</v>
      </c>
    </row>
    <row r="43" spans="79:80" x14ac:dyDescent="0.25">
      <c r="CA43" s="32">
        <v>195.9</v>
      </c>
      <c r="CB43" s="1">
        <f t="shared" si="4"/>
        <v>198.4</v>
      </c>
    </row>
    <row r="44" spans="79:80" x14ac:dyDescent="0.25">
      <c r="CA44" s="32">
        <v>119.9</v>
      </c>
      <c r="CB44" s="1">
        <f t="shared" si="4"/>
        <v>121.4</v>
      </c>
    </row>
    <row r="45" spans="79:80" x14ac:dyDescent="0.25">
      <c r="CA45" s="32">
        <v>403.2</v>
      </c>
      <c r="CB45" s="1">
        <f t="shared" si="4"/>
        <v>408.4</v>
      </c>
    </row>
    <row r="46" spans="79:80" x14ac:dyDescent="0.25">
      <c r="CA46" s="32">
        <v>92.3</v>
      </c>
      <c r="CB46" s="1">
        <f t="shared" si="4"/>
        <v>93.5</v>
      </c>
    </row>
    <row r="47" spans="79:80" x14ac:dyDescent="0.25">
      <c r="CA47" s="32">
        <v>60.6</v>
      </c>
      <c r="CB47" s="1">
        <f t="shared" si="4"/>
        <v>61.4</v>
      </c>
    </row>
    <row r="48" spans="79:80" x14ac:dyDescent="0.25">
      <c r="CA48" s="32">
        <v>89</v>
      </c>
      <c r="CB48" s="1">
        <f t="shared" si="4"/>
        <v>90.1</v>
      </c>
    </row>
    <row r="49" spans="79:80" x14ac:dyDescent="0.25">
      <c r="CA49" s="32">
        <v>390.8</v>
      </c>
      <c r="CB49" s="1">
        <f t="shared" si="4"/>
        <v>395.8</v>
      </c>
    </row>
    <row r="50" spans="79:80" x14ac:dyDescent="0.25">
      <c r="CA50" s="32">
        <v>251.4</v>
      </c>
      <c r="CB50" s="1">
        <f t="shared" si="4"/>
        <v>254.6</v>
      </c>
    </row>
    <row r="51" spans="79:80" x14ac:dyDescent="0.25">
      <c r="CA51" s="32">
        <v>82.7</v>
      </c>
      <c r="CB51" s="1">
        <f t="shared" si="4"/>
        <v>83.8</v>
      </c>
    </row>
    <row r="52" spans="79:80" x14ac:dyDescent="0.25">
      <c r="CA52" s="32">
        <v>42</v>
      </c>
      <c r="CB52" s="1">
        <f t="shared" si="4"/>
        <v>42.5</v>
      </c>
    </row>
    <row r="53" spans="79:80" x14ac:dyDescent="0.25">
      <c r="CA53" s="32">
        <v>104.4</v>
      </c>
      <c r="CB53" s="1">
        <f t="shared" si="4"/>
        <v>105.7</v>
      </c>
    </row>
    <row r="54" spans="79:80" x14ac:dyDescent="0.25">
      <c r="CA54" s="32">
        <v>333.5</v>
      </c>
      <c r="CB54" s="1">
        <f t="shared" si="4"/>
        <v>337.8</v>
      </c>
    </row>
    <row r="55" spans="79:80" x14ac:dyDescent="0.25">
      <c r="CA55" s="32">
        <v>0.9</v>
      </c>
      <c r="CB55" s="1">
        <f t="shared" si="4"/>
        <v>0.9</v>
      </c>
    </row>
    <row r="56" spans="79:80" x14ac:dyDescent="0.25">
      <c r="CA56" s="32">
        <v>57.2</v>
      </c>
      <c r="CB56" s="1">
        <f t="shared" si="4"/>
        <v>57.9</v>
      </c>
    </row>
    <row r="57" spans="79:80" x14ac:dyDescent="0.25">
      <c r="CA57" s="32">
        <v>108.6</v>
      </c>
      <c r="CB57" s="1">
        <f t="shared" si="4"/>
        <v>110</v>
      </c>
    </row>
    <row r="58" spans="79:80" x14ac:dyDescent="0.25">
      <c r="CA58" s="32">
        <v>511.5</v>
      </c>
      <c r="CB58" s="1">
        <f t="shared" si="4"/>
        <v>518.1</v>
      </c>
    </row>
    <row r="59" spans="79:80" x14ac:dyDescent="0.25">
      <c r="CA59" s="32">
        <v>210.5</v>
      </c>
      <c r="CB59" s="1">
        <f t="shared" si="4"/>
        <v>213.2</v>
      </c>
    </row>
    <row r="60" spans="79:80" x14ac:dyDescent="0.25">
      <c r="CA60" s="32">
        <v>172.8</v>
      </c>
      <c r="CB60" s="1">
        <f t="shared" si="4"/>
        <v>175</v>
      </c>
    </row>
    <row r="61" spans="79:80" x14ac:dyDescent="0.25">
      <c r="CA61" s="32">
        <v>232.8</v>
      </c>
      <c r="CB61" s="1">
        <f t="shared" si="4"/>
        <v>235.8</v>
      </c>
    </row>
    <row r="62" spans="79:80" x14ac:dyDescent="0.25">
      <c r="CA62" s="32">
        <v>352.1</v>
      </c>
      <c r="CB62" s="1">
        <f t="shared" si="4"/>
        <v>356.6</v>
      </c>
    </row>
    <row r="63" spans="79:80" x14ac:dyDescent="0.25">
      <c r="CA63" s="32">
        <v>252.3</v>
      </c>
      <c r="CB63" s="1">
        <f t="shared" si="4"/>
        <v>255.5</v>
      </c>
    </row>
    <row r="64" spans="79:80" x14ac:dyDescent="0.25">
      <c r="CA64" s="32">
        <v>107.7</v>
      </c>
      <c r="CB64" s="1">
        <f t="shared" si="4"/>
        <v>109.1</v>
      </c>
    </row>
    <row r="65" spans="79:80" x14ac:dyDescent="0.25">
      <c r="CA65" s="32">
        <v>210.8</v>
      </c>
      <c r="CB65" s="1">
        <f t="shared" si="4"/>
        <v>213.5</v>
      </c>
    </row>
    <row r="66" spans="79:80" x14ac:dyDescent="0.25">
      <c r="CA66" s="32">
        <v>404.3</v>
      </c>
      <c r="CB66" s="1">
        <f t="shared" si="4"/>
        <v>409.5</v>
      </c>
    </row>
    <row r="67" spans="79:80" x14ac:dyDescent="0.25">
      <c r="CA67" s="32">
        <v>228.2</v>
      </c>
      <c r="CB67" s="1">
        <f t="shared" si="4"/>
        <v>231.1</v>
      </c>
    </row>
    <row r="68" spans="79:80" x14ac:dyDescent="0.25">
      <c r="CA68" s="32">
        <v>140.30000000000001</v>
      </c>
      <c r="CB68" s="1">
        <f t="shared" si="4"/>
        <v>142.1</v>
      </c>
    </row>
    <row r="69" spans="79:80" x14ac:dyDescent="0.25">
      <c r="CA69" s="32">
        <v>261.5</v>
      </c>
      <c r="CB69" s="1">
        <f t="shared" si="4"/>
        <v>264.89999999999998</v>
      </c>
    </row>
    <row r="70" spans="79:80" x14ac:dyDescent="0.25">
      <c r="CA70" s="32">
        <v>338.9</v>
      </c>
      <c r="CB70" s="1">
        <f t="shared" si="4"/>
        <v>343.3</v>
      </c>
    </row>
    <row r="71" spans="79:80" x14ac:dyDescent="0.25">
      <c r="CA71" s="32">
        <v>460.4</v>
      </c>
      <c r="CB71" s="1">
        <f t="shared" si="4"/>
        <v>466.3</v>
      </c>
    </row>
    <row r="72" spans="79:80" x14ac:dyDescent="0.25">
      <c r="CA72" s="32">
        <v>208.7</v>
      </c>
      <c r="CB72" s="1">
        <f t="shared" si="4"/>
        <v>211.4</v>
      </c>
    </row>
    <row r="73" spans="79:80" x14ac:dyDescent="0.25">
      <c r="CA73" s="32">
        <v>66.599999999999994</v>
      </c>
      <c r="CB73" s="1">
        <f t="shared" si="4"/>
        <v>67.5</v>
      </c>
    </row>
    <row r="74" spans="79:80" x14ac:dyDescent="0.25">
      <c r="CA74" s="32">
        <v>477.3</v>
      </c>
      <c r="CB74" s="1">
        <f t="shared" si="4"/>
        <v>483.4</v>
      </c>
    </row>
    <row r="75" spans="79:80" x14ac:dyDescent="0.25">
      <c r="CA75" s="32">
        <v>76.2</v>
      </c>
      <c r="CB75" s="1">
        <f t="shared" si="4"/>
        <v>77.2</v>
      </c>
    </row>
    <row r="76" spans="79:80" x14ac:dyDescent="0.25">
      <c r="CA76" s="32">
        <v>169.7</v>
      </c>
      <c r="CB76" s="1">
        <f t="shared" si="4"/>
        <v>171.9</v>
      </c>
    </row>
    <row r="77" spans="79:80" x14ac:dyDescent="0.25">
      <c r="CA77" s="32">
        <v>132.9</v>
      </c>
      <c r="CB77" s="1">
        <f t="shared" si="4"/>
        <v>134.6</v>
      </c>
    </row>
    <row r="78" spans="79:80" x14ac:dyDescent="0.25">
      <c r="CA78" s="32">
        <v>191.1</v>
      </c>
      <c r="CB78" s="1">
        <f t="shared" si="4"/>
        <v>193.6</v>
      </c>
    </row>
    <row r="79" spans="79:80" x14ac:dyDescent="0.25">
      <c r="CA79" s="32">
        <v>63.9</v>
      </c>
      <c r="CB79" s="1">
        <f t="shared" si="4"/>
        <v>64.7</v>
      </c>
    </row>
    <row r="80" spans="79:80" x14ac:dyDescent="0.25">
      <c r="CA80" s="32">
        <v>229.4</v>
      </c>
      <c r="CB80" s="1">
        <f t="shared" si="4"/>
        <v>232.3</v>
      </c>
    </row>
    <row r="81" spans="79:80" x14ac:dyDescent="0.25">
      <c r="CA81" s="32">
        <v>72.5</v>
      </c>
      <c r="CB81" s="1">
        <f t="shared" si="4"/>
        <v>73.400000000000006</v>
      </c>
    </row>
    <row r="82" spans="79:80" x14ac:dyDescent="0.25">
      <c r="CA82" s="32">
        <v>218.4</v>
      </c>
      <c r="CB82" s="1">
        <f t="shared" si="4"/>
        <v>221.2</v>
      </c>
    </row>
    <row r="83" spans="79:80" x14ac:dyDescent="0.25">
      <c r="CA83" s="32">
        <v>146.9</v>
      </c>
      <c r="CB83" s="1">
        <f t="shared" si="4"/>
        <v>148.80000000000001</v>
      </c>
    </row>
    <row r="84" spans="79:80" x14ac:dyDescent="0.25">
      <c r="CA84" s="32">
        <v>282.89999999999998</v>
      </c>
      <c r="CB84" s="1">
        <f t="shared" si="4"/>
        <v>286.5</v>
      </c>
    </row>
    <row r="85" spans="79:80" x14ac:dyDescent="0.25">
      <c r="CA85" s="32">
        <v>53.6</v>
      </c>
      <c r="CB85" s="1">
        <f t="shared" si="4"/>
        <v>54.3</v>
      </c>
    </row>
    <row r="86" spans="79:80" x14ac:dyDescent="0.25">
      <c r="CA86" s="32">
        <v>27.6</v>
      </c>
      <c r="CB86" s="1">
        <f t="shared" si="4"/>
        <v>28</v>
      </c>
    </row>
    <row r="87" spans="79:80" x14ac:dyDescent="0.25">
      <c r="CA87" s="32">
        <v>390.5</v>
      </c>
      <c r="CB87" s="1">
        <f t="shared" si="4"/>
        <v>395.5</v>
      </c>
    </row>
    <row r="88" spans="79:80" x14ac:dyDescent="0.25">
      <c r="CA88" s="32">
        <v>0</v>
      </c>
      <c r="CB88" s="1">
        <f t="shared" si="4"/>
        <v>0</v>
      </c>
    </row>
    <row r="89" spans="79:80" x14ac:dyDescent="0.25">
      <c r="CA89" s="32">
        <v>498.8</v>
      </c>
      <c r="CB89" s="1">
        <f t="shared" si="4"/>
        <v>505.2</v>
      </c>
    </row>
    <row r="90" spans="79:80" x14ac:dyDescent="0.25">
      <c r="CA90" s="32">
        <v>192.6</v>
      </c>
      <c r="CB90" s="1">
        <f t="shared" si="4"/>
        <v>195.1</v>
      </c>
    </row>
    <row r="91" spans="79:80" x14ac:dyDescent="0.25">
      <c r="CA91" s="32">
        <v>186.6</v>
      </c>
      <c r="CB91" s="1">
        <f t="shared" si="4"/>
        <v>189</v>
      </c>
    </row>
    <row r="92" spans="79:80" x14ac:dyDescent="0.25">
      <c r="CA92" s="32">
        <v>129.19999999999999</v>
      </c>
      <c r="CB92" s="1">
        <f t="shared" si="4"/>
        <v>130.9</v>
      </c>
    </row>
    <row r="93" spans="79:80" x14ac:dyDescent="0.25">
      <c r="CA93" s="32">
        <v>69.8</v>
      </c>
      <c r="CB93" s="1">
        <f t="shared" si="4"/>
        <v>70.7</v>
      </c>
    </row>
  </sheetData>
  <mergeCells count="78">
    <mergeCell ref="A1:BF1"/>
    <mergeCell ref="A3:B3"/>
    <mergeCell ref="C3:D3"/>
    <mergeCell ref="E3:F3"/>
    <mergeCell ref="A4:A5"/>
    <mergeCell ref="B4:B5"/>
    <mergeCell ref="C4:C5"/>
    <mergeCell ref="D4:D5"/>
    <mergeCell ref="V4:V5"/>
    <mergeCell ref="E4:E5"/>
    <mergeCell ref="F4:F5"/>
    <mergeCell ref="G4:G5"/>
    <mergeCell ref="M4:M5"/>
    <mergeCell ref="N4:N5"/>
    <mergeCell ref="O4:O5"/>
    <mergeCell ref="P4:P5"/>
    <mergeCell ref="Q4:Q5"/>
    <mergeCell ref="R4:R5"/>
    <mergeCell ref="S4:S5"/>
    <mergeCell ref="T4:T5"/>
    <mergeCell ref="AM4:AM5"/>
    <mergeCell ref="W4:W5"/>
    <mergeCell ref="X4:X5"/>
    <mergeCell ref="Y4:Y5"/>
    <mergeCell ref="Z4:Z5"/>
    <mergeCell ref="AB4:AB5"/>
    <mergeCell ref="AC4:AC5"/>
    <mergeCell ref="AE4:AE5"/>
    <mergeCell ref="AF4:AF5"/>
    <mergeCell ref="AH4:AH5"/>
    <mergeCell ref="AJ4:AJ5"/>
    <mergeCell ref="AL4:AL5"/>
    <mergeCell ref="BF4:BF5"/>
    <mergeCell ref="AP4:AP5"/>
    <mergeCell ref="AR4:AR5"/>
    <mergeCell ref="AS4:AT4"/>
    <mergeCell ref="AU4:AU5"/>
    <mergeCell ref="AV4:AV5"/>
    <mergeCell ref="AW4:AW5"/>
    <mergeCell ref="AX4:AX5"/>
    <mergeCell ref="AY4:AY5"/>
    <mergeCell ref="AZ4:AZ5"/>
    <mergeCell ref="BA4:BA5"/>
    <mergeCell ref="BC4:BC5"/>
    <mergeCell ref="BR4:BR5"/>
    <mergeCell ref="BG4:BG5"/>
    <mergeCell ref="BH4:BH5"/>
    <mergeCell ref="BI4:BI5"/>
    <mergeCell ref="BJ4:BJ5"/>
    <mergeCell ref="BK4:BK5"/>
    <mergeCell ref="BL4:BL5"/>
    <mergeCell ref="BM4:BM5"/>
    <mergeCell ref="BN4:BN5"/>
    <mergeCell ref="BO4:BO5"/>
    <mergeCell ref="BP4:BP5"/>
    <mergeCell ref="BQ4:BQ5"/>
    <mergeCell ref="CF4:CF5"/>
    <mergeCell ref="BS4:BS5"/>
    <mergeCell ref="BT4:BT5"/>
    <mergeCell ref="BU4:BU5"/>
    <mergeCell ref="BV4:BV5"/>
    <mergeCell ref="BW4:BW5"/>
    <mergeCell ref="BX4:BX5"/>
    <mergeCell ref="BY4:BY5"/>
    <mergeCell ref="CB4:CB5"/>
    <mergeCell ref="CC4:CC5"/>
    <mergeCell ref="CD4:CD5"/>
    <mergeCell ref="CE4:CE5"/>
    <mergeCell ref="CQ4:CQ5"/>
    <mergeCell ref="CR4:CR5"/>
    <mergeCell ref="CS4:CS5"/>
    <mergeCell ref="CU4:CU5"/>
    <mergeCell ref="CG4:CG5"/>
    <mergeCell ref="CL4:CL5"/>
    <mergeCell ref="CM4:CM5"/>
    <mergeCell ref="CN4:CN5"/>
    <mergeCell ref="CO4:CO5"/>
    <mergeCell ref="CP4:CP5"/>
  </mergeCells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_xmlsignatures/_rels/origin.sigs.rels><?xml version="1.0" encoding="UTF-8" standalone="yes"?>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Type="http://www.w3.org/2000/09/xmldsig#Object" URI="#idPackageObject">
      <DigestMethod Algorithm="http://www.w3.org/2000/09/xmldsig#sha1"/>
      <DigestValue>y5Wrno30NcTknDuVL/rH6uWXCWU=</DigestValue>
    </Reference>
    <Reference Type="http://www.w3.org/2000/09/xmldsig#Object" URI="#idOfficeObject">
      <DigestMethod Algorithm="http://www.w3.org/2000/09/xmldsig#sha1"/>
      <DigestValue>qHaQ7908NIwzGU7HYBA+z0wQ+Vo=</DigestValue>
    </Reference>
  </SignedInfo>
  <SignatureValue>OuMshTndrKRy1svbszzJcWs9/QiqL6fCp3hCAbEZx2jFHHLiyx5vAL+Jpo+znn4aOy5BmU1Vb0G1iCu/Fg7YvF7kvpbFaLZHEMH2lgbdnN5lgoxmHunvSwR54RwuauD4W0AkKlRXcTirUuxwOsOrxPW0hWtrr8sMfBLsd5XDMmP6kM0+2aTh2GRdd3A+exi9ZyA87FW6iVVQHXIOx3NGAVqMFKGOP05vhQXJkMpmdnT231w2C2Rq2DKr5med1LJoxQb/1b57v3g2d9IlPRz+FIH9cFYNa4LzQMeS001ym43vrTlcMMj+2i+R/b6h2CRZT69YPw0YnUMMJ0TUT/QXi1Jmabe4cgyGuev4+LoOrcHUd8ile6twDYURqNaTCZrQBlusrO7s0dfADish0CR3lvtxf597lyAFTrcv2FqJGSm9QYag+fRIwod+7HlgcstDpjWCOOBFtZuPtay4xmmQ4EredM+lAcAiEtgD/WjWkY6t8D90TWW934+kI4i6+yOu10HgZwW7LmP5zbOt+yH0ZO9zjM5mdDlzDU1G9UJ+VDJbUb/MWnLIm6eZsZFDP3gsB8AlhVoJf39VCGkzsSYqSCjNFIt5j0R6K4WbH0O/5vVp1zSta0I+Fuj7eweHtEA2AQOBURUCB2Ou+k33gNq3FkO3V5A0iuHLSfY3FwvTqdc=</SignatureValue>
  <KeyInfo>
    <X509Data>
      <X509Certificate>MIIFuDCCA6ACFGmuXN4bNSDagNvjEsKHZo/19nyoMA0GCSqGSIb3DQEBCwUAMIGQ
MS4wLAYDVQQDDCXRgdCw0LnRgtGL0L7QsdGA0LDQt9C+0LLQsNC90LjRji7RgNGE
MS4wLAYDVQQKDCXRgdCw0LnRgtGL0L7QsdGA0LDQt9C+0LLQsNC90LjRji7RgNGE
MSEwHwYDVQQHDBjQldC60LDRgtC10YDQuNC90LHRg9GA0LMxCzAJBgNVBAYTAlJV
MB4XDTIxMDIyNjE0NDI1M1oXDTIyMDIyNjE0NDI1M1owgZ8xQjBABgNVBAMMOdCo
0JDQpdCR0JDQndCe0JLQkCAg0J/QkNCi0JjQnNCQ0KIg0KDQkNCc0JDQl9CQ0J3Q
ntCS0J3QkDFMMEoGA1UECgxD0JzQkdCe0KPQndCw0YfQsNC70YzQvdCw0Y8g0YjQ
utC+0LvQsCAtINC00LXRgtGB0LrQuNC5INGB0LDQtCDihJY3MTELMAkGA1UEBhMC
UlUwggIiMA0GCSqGSIb3DQEBAQUAA4ICDwAwggIKAoICAQC2pQBO5Jz4HRQqOto2
YKIEA7aTypM4OqHdUa3YHBFLA1nMH3lD+3VF6gWdCvXGbnAV2nhmuyru4Q3c+ged
jlAqibEp+vmOdPFt7Y6Vc0rzAVaiG62lE7jBrgpACYZZm1hw0RldSRAEJgm65fxn
Ui8TvT+lJTMmMovhFEFaW0qN4kak+pOXfJ4oLps3zP4A8tfQ1PKFtX557lR10f7Z
KHw4iK5RCIZ5GKyPt+WbbHwrGnvj1R8r0OeD3B1UVlx8uhw7hWz30JUi79z6VcXc
MfJKHTGIj2Jnrd0/x8nbAcJtdjbPH6PD4CnyhoYr9/NHp6xLC+RRZWM+Clrp9Rom
OYUzIcDBomxJG5ds7g+eNejY4kk/7zxg4bgCT31Nt49KgQnBLUOxuaUmBdKDc4QC
YDNob+Mdrti57H+O27S+U2+3SerePK3Kxf8IYiGQbJNXDcKhjzjQH42UTtieljog
g8D50RUN4JPOnG2zpeHLKjoTSEJJPdhuOMT67Bi7xNMuKnMTmTPwcjnZhQn0lOcH
dnccr0uBPxb8ig49fgUzQqmUokSfRAWYmjOk9Y1l3pHQqecfOIqcO4nSXG1cj8gm
u+HrdDzdCKm508bbplALVnQynJ3Eiek2iALaL1JmAf6gNoU/zyUW6g8UYURAd/Jl
7ebMj/nNTAecW/6V7hdCoMiqZQIDAQABMA0GCSqGSIb3DQEBCwUAA4ICAQCGyJhF
fUINPHzIqHpQoHsaVfnx8D23Qs7ce1yc+r4OH+/ospx6Nr2S70l6LOXnTEEcLnZo
rlgQxjRhXRVHhiqLMS4r2c1k+v09xFOAlCboHO3IrfE6SCur3FulkdPF+un9dZof
M3P1EkYO5WiakDpivTu8wpNrfsV9MvCrgWwV7rcoYQaxiZU9wdYV/b1CTOPZ1ClV
fj1/rOyBuhnmJRa7eEpAhuP15ZfF397RKY/8qPyUc2suj1eI+shnUBt9xiK42akp
ODRL9I1qlV1jNl86g6CjVApw3X5SPRMH+sZ7P2gRw6jETK4IyHUVCT4bfRt/Kb9x
Dsf4WWBYi8s4lpccYKqmLHoEeBQ+qcwayC2MM7sj1J0zG6hps66+PrnJvynLEiuP
7KdqdmFBvOGd0SP6Mw1FDYjHFcgDIOPjP2gbf08Og585DLvjnSded16VaZT0fyZy
SFzG4XaRGtoULZQhlc+g4nkuOJoXRpfTikGZDH45tTkI4tIJBPRJz+VgBMgNGMK6
DlwYwWIu3Cwj29t69Cr/35D36nHNaZUUT4C/e7yJS4811Yk9nk2bJI1Ne4bTyZ+c
DH4kwUn0j9ic3Zyeh42lTdvGDOAQefzxsqn3SmRAledRkZcKXFrmlbdtDbB6Comg
D7J5M9aBgNI2sAP8SdyK8S9ZLm8aTtWBya1NDg==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calcChain.xml?ContentType=application/vnd.openxmlformats-officedocument.spreadsheetml.calcChain+xml">
        <DigestMethod Algorithm="http://www.w3.org/2000/09/xmldsig#sha1"/>
        <DigestValue>pNlFBW/LTgvwUH3ijjdvvrxmDvQ=</DigestValue>
      </Reference>
      <Reference URI="/xl/sharedStrings.xml?ContentType=application/vnd.openxmlformats-officedocument.spreadsheetml.sharedStrings+xml">
        <DigestMethod Algorithm="http://www.w3.org/2000/09/xmldsig#sha1"/>
        <DigestValue>o+RtC8vGLUfGgfFEIOnZ+31GYXs=</DigestValue>
      </Reference>
      <Reference URI="/xl/styles.xml?ContentType=application/vnd.openxmlformats-officedocument.spreadsheetml.styles+xml">
        <DigestMethod Algorithm="http://www.w3.org/2000/09/xmldsig#sha1"/>
        <DigestValue>jxEcBEp6ASqxMcOC/yRXvavFits=</DigestValue>
      </Reference>
      <Reference URI="/xl/theme/theme1.xml?ContentType=application/vnd.openxmlformats-officedocument.theme+xml">
        <DigestMethod Algorithm="http://www.w3.org/2000/09/xmldsig#sha1"/>
        <DigestValue>9WPuFot+Z0nGqBg5HJaxHfaaUSo=</DigestValue>
      </Reference>
      <Reference URI="/xl/workbook.xml?ContentType=application/vnd.openxmlformats-officedocument.spreadsheetml.sheet.main+xml">
        <DigestMethod Algorithm="http://www.w3.org/2000/09/xmldsig#sha1"/>
        <DigestValue>pMaGTc7oTMZLqx6XYzXSSMErdxg=</DigestValue>
      </Reference>
      <Reference URI="/xl/worksheets/sheet1.xml?ContentType=application/vnd.openxmlformats-officedocument.spreadsheetml.worksheet+xml">
        <DigestMethod Algorithm="http://www.w3.org/2000/09/xmldsig#sha1"/>
        <DigestValue>YLtEUqeWjEKDzBc+73kMf1udh6A=</DigestValue>
      </Reference>
      <Reference URI="/xl/worksheets/sheet2.xml?ContentType=application/vnd.openxmlformats-officedocument.spreadsheetml.worksheet+xml">
        <DigestMethod Algorithm="http://www.w3.org/2000/09/xmldsig#sha1"/>
        <DigestValue>rIqUWPt4W+XZCiMpkxwaS531U7w=</DigestValue>
      </Reference>
      <Reference URI="/xl/worksheets/sheet3.xml?ContentType=application/vnd.openxmlformats-officedocument.spreadsheetml.worksheet+xml">
        <DigestMethod Algorithm="http://www.w3.org/2000/09/xmldsig#sha1"/>
        <DigestValue>B5zIAcu+FsoXs6UQV9JVaUi5IYI=</DigestValue>
      </Reference>
      <Reference URI="/xl/worksheets/sheet4.xml?ContentType=application/vnd.openxmlformats-officedocument.spreadsheetml.worksheet+xml">
        <DigestMethod Algorithm="http://www.w3.org/2000/09/xmldsig#sha1"/>
        <DigestValue>xV5EVxJM7ZMWuEusBrKh+vm4X2w=</DigestValue>
      </Reference>
      <Reference URI="/xl/worksheets/sheet5.xml?ContentType=application/vnd.openxmlformats-officedocument.spreadsheetml.worksheet+xml">
        <DigestMethod Algorithm="http://www.w3.org/2000/09/xmldsig#sha1"/>
        <DigestValue>SDqxQFWoBwD8t3I5Cabj4uiktbs=</DigestValue>
      </Reference>
      <Reference URI="/xl/worksheets/sheet6.xml?ContentType=application/vnd.openxmlformats-officedocument.spreadsheetml.worksheet+xml">
        <DigestMethod Algorithm="http://www.w3.org/2000/09/xmldsig#sha1"/>
        <DigestValue>STb6PHj68QaGqlorTnXT0uJRQTE=</DigestValue>
      </Reference>
    </Manifest>
    <SignatureProperties>
      <SignatureProperty Id="idSignatureTime" Target="#idPackageSignature">
        <mdssi:SignatureTime>
          <mdssi:Format>YYYY-MM-DDThh:mm:ssTZD</mdssi:Format>
          <mdssi:Value>2021-09-13T06:15:55Z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Защита подлинности документа</SignatureComments>
          <WindowsVersion>5.1</WindowsVersion>
          <OfficeVersion>12.0</OfficeVersion>
          <ApplicationVersion>12.0</ApplicationVersion>
          <Monitors>1</Monitors>
          <HorizontalResolution>1680</HorizontalResolution>
          <VerticalResolution>1050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Мун. зад. на 01.01.2020</vt:lpstr>
      <vt:lpstr>Уточненн. на 01.03.2020</vt:lpstr>
      <vt:lpstr>субсидии на 01.03.2020</vt:lpstr>
      <vt:lpstr>сусидии на 01.01.20</vt:lpstr>
      <vt:lpstr>Лист3</vt:lpstr>
      <vt:lpstr>Лист1</vt:lpstr>
      <vt:lpstr>'субсидии на 01.03.2020'!Область_печати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МК</dc:creator>
  <cp:lastModifiedBy>User</cp:lastModifiedBy>
  <cp:lastPrinted>2021-01-14T11:52:34Z</cp:lastPrinted>
  <dcterms:created xsi:type="dcterms:W3CDTF">2017-01-12T09:58:37Z</dcterms:created>
  <dcterms:modified xsi:type="dcterms:W3CDTF">2021-01-15T09:00:33Z</dcterms:modified>
</cp:coreProperties>
</file>