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Default Extension="sigs" ContentType="application/vnd.openxmlformats-package.digital-signature-origin"/>
  <Override PartName="/_xmlsignatures/sig1.xml" ContentType="application/vnd.openxmlformats-package.digital-signature-xmlsignature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лан - график 2021\"/>
    </mc:Choice>
  </mc:AlternateContent>
  <bookViews>
    <workbookView xWindow="120" yWindow="1380" windowWidth="15600" windowHeight="6795" tabRatio="860"/>
  </bookViews>
  <sheets>
    <sheet name="муниц. задание 2021г." sheetId="7" r:id="rId1"/>
    <sheet name="Лист3" sheetId="17" r:id="rId2"/>
    <sheet name="Лист4" sheetId="18" r:id="rId3"/>
    <sheet name="Лист2" sheetId="16" r:id="rId4"/>
    <sheet name="уточн.мун.задание на 01.03." sheetId="13" r:id="rId5"/>
    <sheet name="мун. зад.." sheetId="11" r:id="rId6"/>
    <sheet name="норм. затраты на оказ. мун. усл" sheetId="9" r:id="rId7"/>
    <sheet name="норм. затраты на содер. имущ." sheetId="10" r:id="rId8"/>
    <sheet name="субсидии 2020" sheetId="12" r:id="rId9"/>
    <sheet name="Лист1" sheetId="15" r:id="rId10"/>
    <sheet name="субсидии на 01.03.20" sheetId="14" r:id="rId11"/>
  </sheets>
  <definedNames>
    <definedName name="_xlnm._FilterDatabase" localSheetId="5" hidden="1">'мун. зад..'!#REF!</definedName>
    <definedName name="_xlnm._FilterDatabase" localSheetId="0" hidden="1">'муниц. задание 2021г.'!$A$7:$BO$83</definedName>
  </definedNames>
  <calcPr calcId="162913"/>
</workbook>
</file>

<file path=xl/calcChain.xml><?xml version="1.0" encoding="utf-8"?>
<calcChain xmlns="http://schemas.openxmlformats.org/spreadsheetml/2006/main">
  <c r="BN82" i="7" l="1"/>
  <c r="BN8" i="7"/>
  <c r="BN9" i="7"/>
  <c r="BN10" i="7"/>
  <c r="BN11" i="7"/>
  <c r="BN12" i="7"/>
  <c r="BN13" i="7"/>
  <c r="BN14" i="7"/>
  <c r="BN15" i="7"/>
  <c r="BN16" i="7"/>
  <c r="BN17" i="7"/>
  <c r="BN18" i="7"/>
  <c r="BN19" i="7"/>
  <c r="BN20" i="7"/>
  <c r="BN21" i="7"/>
  <c r="BN22" i="7"/>
  <c r="BN23" i="7"/>
  <c r="BN24" i="7"/>
  <c r="BN25" i="7"/>
  <c r="BN26" i="7"/>
  <c r="BN27" i="7"/>
  <c r="BN28" i="7"/>
  <c r="BN29" i="7"/>
  <c r="BN30" i="7"/>
  <c r="BN31" i="7"/>
  <c r="BN32" i="7"/>
  <c r="BN33" i="7"/>
  <c r="BN34" i="7"/>
  <c r="BN35" i="7"/>
  <c r="BN36" i="7"/>
  <c r="BN37" i="7"/>
  <c r="BN38" i="7"/>
  <c r="BN39" i="7"/>
  <c r="BN40" i="7"/>
  <c r="BN41" i="7"/>
  <c r="BN42" i="7"/>
  <c r="BN43" i="7"/>
  <c r="BN44" i="7"/>
  <c r="BN45" i="7"/>
  <c r="BN46" i="7"/>
  <c r="BN47" i="7"/>
  <c r="BN48" i="7"/>
  <c r="BN49" i="7"/>
  <c r="BN50" i="7"/>
  <c r="BN51" i="7"/>
  <c r="BN52" i="7"/>
  <c r="BN53" i="7"/>
  <c r="BN54" i="7"/>
  <c r="BN55" i="7"/>
  <c r="BN56" i="7"/>
  <c r="BN57" i="7"/>
  <c r="BN58" i="7"/>
  <c r="BN59" i="7"/>
  <c r="BN60" i="7"/>
  <c r="BN61" i="7"/>
  <c r="BN62" i="7"/>
  <c r="BN63" i="7"/>
  <c r="BN64" i="7"/>
  <c r="BN65" i="7"/>
  <c r="BN66" i="7"/>
  <c r="BN67" i="7"/>
  <c r="BN68" i="7"/>
  <c r="BN69" i="7"/>
  <c r="BN70" i="7"/>
  <c r="BN71" i="7"/>
  <c r="BN72" i="7"/>
  <c r="BN73" i="7"/>
  <c r="BN74" i="7"/>
  <c r="BN75" i="7"/>
  <c r="BN76" i="7"/>
  <c r="BN77" i="7"/>
  <c r="BN78" i="7"/>
  <c r="BN79" i="7"/>
  <c r="BN80" i="7"/>
  <c r="BN81" i="7"/>
  <c r="BN7" i="7"/>
  <c r="BE82" i="7" l="1"/>
  <c r="BF8" i="7" l="1"/>
  <c r="BF9" i="7"/>
  <c r="BF10" i="7"/>
  <c r="BF11" i="7"/>
  <c r="BF12" i="7"/>
  <c r="BF13" i="7"/>
  <c r="BF14" i="7"/>
  <c r="BF15" i="7"/>
  <c r="BF16" i="7"/>
  <c r="BF17" i="7"/>
  <c r="BF18" i="7"/>
  <c r="BF19" i="7"/>
  <c r="BF20" i="7"/>
  <c r="BF21" i="7"/>
  <c r="BF22" i="7"/>
  <c r="BF23" i="7"/>
  <c r="BF24" i="7"/>
  <c r="BF25" i="7"/>
  <c r="BF26" i="7"/>
  <c r="BF27" i="7"/>
  <c r="BF28" i="7"/>
  <c r="BF29" i="7"/>
  <c r="BF30" i="7"/>
  <c r="BF31" i="7"/>
  <c r="BF32" i="7"/>
  <c r="BF33" i="7"/>
  <c r="BF34" i="7"/>
  <c r="BF35" i="7"/>
  <c r="BF36" i="7"/>
  <c r="BF37" i="7"/>
  <c r="BF38" i="7"/>
  <c r="BF39" i="7"/>
  <c r="BF40" i="7"/>
  <c r="BF41" i="7"/>
  <c r="BF42" i="7"/>
  <c r="BF43" i="7"/>
  <c r="BF44" i="7"/>
  <c r="BF45" i="7"/>
  <c r="BF46" i="7"/>
  <c r="BF47" i="7"/>
  <c r="BF48" i="7"/>
  <c r="BF49" i="7"/>
  <c r="BF50" i="7"/>
  <c r="BF51" i="7"/>
  <c r="BF52" i="7"/>
  <c r="BF53" i="7"/>
  <c r="BF54" i="7"/>
  <c r="BF55" i="7"/>
  <c r="BF56" i="7"/>
  <c r="BF57" i="7"/>
  <c r="BF58" i="7"/>
  <c r="BF59" i="7"/>
  <c r="BF60" i="7"/>
  <c r="BF61" i="7"/>
  <c r="BF62" i="7"/>
  <c r="BF63" i="7"/>
  <c r="BF64" i="7"/>
  <c r="BF65" i="7"/>
  <c r="BF66" i="7"/>
  <c r="BF67" i="7"/>
  <c r="BF68" i="7"/>
  <c r="BF69" i="7"/>
  <c r="BF70" i="7"/>
  <c r="BF71" i="7"/>
  <c r="BF72" i="7"/>
  <c r="BF73" i="7"/>
  <c r="BF74" i="7"/>
  <c r="BF75" i="7"/>
  <c r="BF76" i="7"/>
  <c r="BF77" i="7"/>
  <c r="BF78" i="7"/>
  <c r="BF79" i="7"/>
  <c r="BF7" i="7"/>
  <c r="L8" i="7" l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7" i="7"/>
  <c r="AB82" i="7"/>
  <c r="AE82" i="7"/>
  <c r="BJ82" i="7" l="1"/>
  <c r="BK82" i="7"/>
  <c r="BG82" i="7"/>
  <c r="BH82" i="7"/>
  <c r="BA82" i="7"/>
  <c r="AF9" i="7"/>
  <c r="AF23" i="7"/>
  <c r="AF24" i="7"/>
  <c r="AF25" i="7"/>
  <c r="AF26" i="7"/>
  <c r="AF27" i="7"/>
  <c r="AF28" i="7"/>
  <c r="AF29" i="7"/>
  <c r="AF30" i="7"/>
  <c r="AF31" i="7"/>
  <c r="AF32" i="7"/>
  <c r="AF33" i="7"/>
  <c r="AF34" i="7"/>
  <c r="AF35" i="7"/>
  <c r="AF36" i="7"/>
  <c r="AF37" i="7"/>
  <c r="AF38" i="7"/>
  <c r="AF39" i="7"/>
  <c r="AF40" i="7"/>
  <c r="AF41" i="7"/>
  <c r="AF42" i="7"/>
  <c r="AF43" i="7"/>
  <c r="AF44" i="7"/>
  <c r="AF45" i="7"/>
  <c r="AF46" i="7"/>
  <c r="AF47" i="7"/>
  <c r="AF48" i="7"/>
  <c r="AF49" i="7"/>
  <c r="AF50" i="7"/>
  <c r="AF51" i="7"/>
  <c r="AF52" i="7"/>
  <c r="AF53" i="7"/>
  <c r="AF54" i="7"/>
  <c r="AF55" i="7"/>
  <c r="AF56" i="7"/>
  <c r="AF57" i="7"/>
  <c r="AF58" i="7"/>
  <c r="AF59" i="7"/>
  <c r="AF60" i="7"/>
  <c r="AF61" i="7"/>
  <c r="AF62" i="7"/>
  <c r="AF63" i="7"/>
  <c r="AF64" i="7"/>
  <c r="AF65" i="7"/>
  <c r="AF66" i="7"/>
  <c r="AF67" i="7"/>
  <c r="AF68" i="7"/>
  <c r="AF69" i="7"/>
  <c r="AF70" i="7"/>
  <c r="AF71" i="7"/>
  <c r="AF72" i="7"/>
  <c r="AF73" i="7"/>
  <c r="AF74" i="7"/>
  <c r="AF75" i="7"/>
  <c r="AF76" i="7"/>
  <c r="AF77" i="7"/>
  <c r="AF78" i="7"/>
  <c r="AF79" i="7"/>
  <c r="AF8" i="7"/>
  <c r="AF10" i="7"/>
  <c r="AF11" i="7"/>
  <c r="AF12" i="7"/>
  <c r="AF13" i="7"/>
  <c r="AF14" i="7"/>
  <c r="AF15" i="7"/>
  <c r="AF16" i="7"/>
  <c r="AF17" i="7"/>
  <c r="AF18" i="7"/>
  <c r="AF19" i="7"/>
  <c r="AF20" i="7"/>
  <c r="AF21" i="7"/>
  <c r="AF22" i="7"/>
  <c r="AF7" i="7"/>
  <c r="AI82" i="7"/>
  <c r="AK82" i="7"/>
  <c r="AY82" i="7"/>
  <c r="BC82" i="7"/>
  <c r="AJ82" i="7"/>
  <c r="AH82" i="7"/>
  <c r="BD82" i="7"/>
  <c r="AU82" i="7"/>
  <c r="AT82" i="7"/>
  <c r="AF82" i="7" l="1"/>
  <c r="AP82" i="7" l="1"/>
  <c r="AR82" i="7"/>
  <c r="AS82" i="7"/>
  <c r="AQ82" i="7"/>
  <c r="AO82" i="7"/>
  <c r="AN82" i="7"/>
  <c r="AM82" i="7"/>
  <c r="AL82" i="7"/>
  <c r="AZ82" i="7"/>
  <c r="BB82" i="7"/>
  <c r="AG82" i="7"/>
  <c r="AC8" i="7"/>
  <c r="AC9" i="7"/>
  <c r="AC10" i="7"/>
  <c r="AC11" i="7"/>
  <c r="AC12" i="7"/>
  <c r="AC13" i="7"/>
  <c r="AC14" i="7"/>
  <c r="AC15" i="7"/>
  <c r="AC16" i="7"/>
  <c r="AC17" i="7"/>
  <c r="AC18" i="7"/>
  <c r="AC19" i="7"/>
  <c r="AC20" i="7"/>
  <c r="AC21" i="7"/>
  <c r="AC22" i="7"/>
  <c r="AC23" i="7"/>
  <c r="AC24" i="7"/>
  <c r="AC25" i="7"/>
  <c r="AC26" i="7"/>
  <c r="AC27" i="7"/>
  <c r="AC28" i="7"/>
  <c r="AC29" i="7"/>
  <c r="AC30" i="7"/>
  <c r="AC31" i="7"/>
  <c r="AC32" i="7"/>
  <c r="AC33" i="7"/>
  <c r="AC34" i="7"/>
  <c r="AC35" i="7"/>
  <c r="AC36" i="7"/>
  <c r="AC37" i="7"/>
  <c r="AC38" i="7"/>
  <c r="AC39" i="7"/>
  <c r="AC40" i="7"/>
  <c r="AC41" i="7"/>
  <c r="AC42" i="7"/>
  <c r="AC43" i="7"/>
  <c r="AC44" i="7"/>
  <c r="AC45" i="7"/>
  <c r="AC46" i="7"/>
  <c r="AC47" i="7"/>
  <c r="AC48" i="7"/>
  <c r="AC49" i="7"/>
  <c r="AC50" i="7"/>
  <c r="AC51" i="7"/>
  <c r="AC52" i="7"/>
  <c r="AC53" i="7"/>
  <c r="AC54" i="7"/>
  <c r="AC55" i="7"/>
  <c r="AC56" i="7"/>
  <c r="AC57" i="7"/>
  <c r="AC58" i="7"/>
  <c r="AC59" i="7"/>
  <c r="AC60" i="7"/>
  <c r="AC61" i="7"/>
  <c r="AC62" i="7"/>
  <c r="AC63" i="7"/>
  <c r="AC64" i="7"/>
  <c r="AC65" i="7"/>
  <c r="AC66" i="7"/>
  <c r="AC67" i="7"/>
  <c r="AC68" i="7"/>
  <c r="AC69" i="7"/>
  <c r="AC70" i="7"/>
  <c r="AC71" i="7"/>
  <c r="AC72" i="7"/>
  <c r="AC73" i="7"/>
  <c r="AC74" i="7"/>
  <c r="AC75" i="7"/>
  <c r="AC76" i="7"/>
  <c r="AC77" i="7"/>
  <c r="AC78" i="7"/>
  <c r="AC79" i="7"/>
  <c r="AC7" i="7"/>
  <c r="X82" i="7"/>
  <c r="L82" i="7" l="1"/>
  <c r="AC82" i="7"/>
  <c r="AA82" i="7" l="1"/>
  <c r="T82" i="7"/>
  <c r="Q82" i="7"/>
  <c r="R82" i="7"/>
  <c r="M82" i="7"/>
  <c r="N82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" i="7"/>
  <c r="F7" i="7"/>
  <c r="I82" i="7"/>
  <c r="H82" i="7"/>
  <c r="G82" i="7"/>
  <c r="D82" i="7"/>
  <c r="C18" i="7"/>
  <c r="C15" i="7"/>
  <c r="C8" i="7"/>
  <c r="C9" i="7"/>
  <c r="C10" i="7"/>
  <c r="C11" i="7"/>
  <c r="C12" i="7"/>
  <c r="C13" i="7"/>
  <c r="C14" i="7"/>
  <c r="C16" i="7"/>
  <c r="C17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7" i="7"/>
  <c r="E82" i="7"/>
  <c r="F82" i="7" l="1"/>
  <c r="C82" i="7"/>
  <c r="C16" i="14" l="1"/>
  <c r="CB80" i="13"/>
  <c r="BZ80" i="13"/>
  <c r="BY80" i="13"/>
  <c r="BX80" i="13"/>
  <c r="BW80" i="13"/>
  <c r="BV80" i="13"/>
  <c r="BT80" i="13"/>
  <c r="BS80" i="13"/>
  <c r="BR80" i="13"/>
  <c r="BQ80" i="13"/>
  <c r="BP80" i="13"/>
  <c r="BO80" i="13"/>
  <c r="BN80" i="13"/>
  <c r="BM80" i="13"/>
  <c r="BK80" i="13"/>
  <c r="BJ80" i="13"/>
  <c r="BI80" i="13"/>
  <c r="BH80" i="13"/>
  <c r="BG80" i="13"/>
  <c r="BF80" i="13"/>
  <c r="BE80" i="13"/>
  <c r="BD80" i="13"/>
  <c r="BC80" i="13"/>
  <c r="BB80" i="13"/>
  <c r="BA80" i="13"/>
  <c r="AZ80" i="13"/>
  <c r="AY80" i="13"/>
  <c r="AX80" i="13"/>
  <c r="AW80" i="13"/>
  <c r="AV80" i="13"/>
  <c r="AU80" i="13"/>
  <c r="AT80" i="13"/>
  <c r="AS80" i="13"/>
  <c r="AR80" i="13"/>
  <c r="AQ80" i="13"/>
  <c r="AP80" i="13"/>
  <c r="AO80" i="13"/>
  <c r="AN80" i="13"/>
  <c r="AL80" i="13"/>
  <c r="AK80" i="13"/>
  <c r="AI80" i="13"/>
  <c r="AH80" i="13"/>
  <c r="AG80" i="13"/>
  <c r="AF80" i="13"/>
  <c r="AE80" i="13"/>
  <c r="AD80" i="13"/>
  <c r="AC80" i="13"/>
  <c r="AB80" i="13"/>
  <c r="AA80" i="13"/>
  <c r="Z80" i="13"/>
  <c r="Y80" i="13"/>
  <c r="X80" i="13"/>
  <c r="W80" i="13"/>
  <c r="V80" i="13"/>
  <c r="U80" i="13"/>
  <c r="S80" i="13"/>
  <c r="R80" i="13"/>
  <c r="Q80" i="13"/>
  <c r="P80" i="13"/>
  <c r="O80" i="13"/>
  <c r="N80" i="13"/>
  <c r="L80" i="13"/>
  <c r="J80" i="13"/>
  <c r="I80" i="13"/>
  <c r="G80" i="13"/>
  <c r="E80" i="13"/>
  <c r="C80" i="13"/>
  <c r="BL79" i="13"/>
  <c r="BL78" i="13"/>
  <c r="CA78" i="13" s="1"/>
  <c r="BL77" i="13"/>
  <c r="CA77" i="13" s="1"/>
  <c r="BU76" i="13"/>
  <c r="BL76" i="13"/>
  <c r="AM76" i="13"/>
  <c r="AJ76" i="13"/>
  <c r="T76" i="13"/>
  <c r="M76" i="13"/>
  <c r="K76" i="13"/>
  <c r="F76" i="13"/>
  <c r="D76" i="13"/>
  <c r="BU75" i="13"/>
  <c r="BL75" i="13"/>
  <c r="AM75" i="13"/>
  <c r="AJ75" i="13"/>
  <c r="T75" i="13"/>
  <c r="M75" i="13"/>
  <c r="K75" i="13"/>
  <c r="F75" i="13"/>
  <c r="D75" i="13"/>
  <c r="BU74" i="13"/>
  <c r="BL74" i="13"/>
  <c r="AM74" i="13"/>
  <c r="AJ74" i="13"/>
  <c r="T74" i="13"/>
  <c r="M74" i="13"/>
  <c r="K74" i="13"/>
  <c r="H74" i="13"/>
  <c r="D74" i="13"/>
  <c r="BU73" i="13"/>
  <c r="BL73" i="13"/>
  <c r="AM73" i="13"/>
  <c r="AJ73" i="13"/>
  <c r="T73" i="13"/>
  <c r="M73" i="13"/>
  <c r="K73" i="13"/>
  <c r="H73" i="13"/>
  <c r="F73" i="13"/>
  <c r="D73" i="13"/>
  <c r="BU72" i="13"/>
  <c r="BL72" i="13"/>
  <c r="AM72" i="13"/>
  <c r="AJ72" i="13"/>
  <c r="T72" i="13"/>
  <c r="M72" i="13"/>
  <c r="K72" i="13"/>
  <c r="H72" i="13"/>
  <c r="F72" i="13"/>
  <c r="D72" i="13"/>
  <c r="BU71" i="13"/>
  <c r="BL71" i="13"/>
  <c r="AM71" i="13"/>
  <c r="AJ71" i="13"/>
  <c r="T71" i="13"/>
  <c r="M71" i="13"/>
  <c r="K71" i="13"/>
  <c r="H71" i="13"/>
  <c r="F71" i="13"/>
  <c r="D71" i="13"/>
  <c r="BU70" i="13"/>
  <c r="BL70" i="13"/>
  <c r="AM70" i="13"/>
  <c r="AJ70" i="13"/>
  <c r="T70" i="13"/>
  <c r="M70" i="13"/>
  <c r="K70" i="13"/>
  <c r="F70" i="13"/>
  <c r="D70" i="13"/>
  <c r="BU69" i="13"/>
  <c r="BL69" i="13"/>
  <c r="AM69" i="13"/>
  <c r="AJ69" i="13"/>
  <c r="T69" i="13"/>
  <c r="M69" i="13"/>
  <c r="K69" i="13"/>
  <c r="H69" i="13"/>
  <c r="D69" i="13"/>
  <c r="BU68" i="13"/>
  <c r="BL68" i="13"/>
  <c r="AM68" i="13"/>
  <c r="AJ68" i="13"/>
  <c r="T68" i="13"/>
  <c r="M68" i="13"/>
  <c r="K68" i="13"/>
  <c r="H68" i="13"/>
  <c r="F68" i="13"/>
  <c r="D68" i="13"/>
  <c r="BU67" i="13"/>
  <c r="BL67" i="13"/>
  <c r="AM67" i="13"/>
  <c r="AJ67" i="13"/>
  <c r="T67" i="13"/>
  <c r="M67" i="13"/>
  <c r="K67" i="13"/>
  <c r="H67" i="13"/>
  <c r="F67" i="13"/>
  <c r="D67" i="13"/>
  <c r="BU66" i="13"/>
  <c r="BL66" i="13"/>
  <c r="AM66" i="13"/>
  <c r="AJ66" i="13"/>
  <c r="T66" i="13"/>
  <c r="M66" i="13"/>
  <c r="K66" i="13"/>
  <c r="H66" i="13"/>
  <c r="F66" i="13"/>
  <c r="D66" i="13"/>
  <c r="BU65" i="13"/>
  <c r="BL65" i="13"/>
  <c r="AM65" i="13"/>
  <c r="AJ65" i="13"/>
  <c r="T65" i="13"/>
  <c r="M65" i="13"/>
  <c r="K65" i="13"/>
  <c r="H65" i="13"/>
  <c r="F65" i="13"/>
  <c r="D65" i="13"/>
  <c r="BU64" i="13"/>
  <c r="BL64" i="13"/>
  <c r="AM64" i="13"/>
  <c r="AJ64" i="13"/>
  <c r="T64" i="13"/>
  <c r="M64" i="13"/>
  <c r="K64" i="13"/>
  <c r="H64" i="13"/>
  <c r="F64" i="13"/>
  <c r="D64" i="13"/>
  <c r="BU63" i="13"/>
  <c r="BL63" i="13"/>
  <c r="AM63" i="13"/>
  <c r="AJ63" i="13"/>
  <c r="T63" i="13"/>
  <c r="M63" i="13"/>
  <c r="K63" i="13"/>
  <c r="H63" i="13"/>
  <c r="F63" i="13"/>
  <c r="D63" i="13"/>
  <c r="BU62" i="13"/>
  <c r="BL62" i="13"/>
  <c r="AM62" i="13"/>
  <c r="AJ62" i="13"/>
  <c r="T62" i="13"/>
  <c r="M62" i="13"/>
  <c r="K62" i="13"/>
  <c r="H62" i="13"/>
  <c r="F62" i="13"/>
  <c r="D62" i="13"/>
  <c r="BU61" i="13"/>
  <c r="BL61" i="13"/>
  <c r="AM61" i="13"/>
  <c r="AJ61" i="13"/>
  <c r="T61" i="13"/>
  <c r="M61" i="13"/>
  <c r="K61" i="13"/>
  <c r="H61" i="13"/>
  <c r="F61" i="13"/>
  <c r="D61" i="13"/>
  <c r="BU60" i="13"/>
  <c r="BL60" i="13"/>
  <c r="AM60" i="13"/>
  <c r="AJ60" i="13"/>
  <c r="T60" i="13"/>
  <c r="M60" i="13"/>
  <c r="K60" i="13"/>
  <c r="H60" i="13"/>
  <c r="F60" i="13"/>
  <c r="D60" i="13"/>
  <c r="BU59" i="13"/>
  <c r="BL59" i="13"/>
  <c r="AM59" i="13"/>
  <c r="AJ59" i="13"/>
  <c r="T59" i="13"/>
  <c r="M59" i="13"/>
  <c r="K59" i="13"/>
  <c r="H59" i="13"/>
  <c r="F59" i="13"/>
  <c r="D59" i="13"/>
  <c r="BU58" i="13"/>
  <c r="BL58" i="13"/>
  <c r="AM58" i="13"/>
  <c r="AJ58" i="13"/>
  <c r="T58" i="13"/>
  <c r="M58" i="13"/>
  <c r="K58" i="13"/>
  <c r="H58" i="13"/>
  <c r="F58" i="13"/>
  <c r="D58" i="13"/>
  <c r="BU57" i="13"/>
  <c r="BL57" i="13"/>
  <c r="AM57" i="13"/>
  <c r="AJ57" i="13"/>
  <c r="T57" i="13"/>
  <c r="M57" i="13"/>
  <c r="K57" i="13"/>
  <c r="H57" i="13"/>
  <c r="F57" i="13"/>
  <c r="D57" i="13"/>
  <c r="BU56" i="13"/>
  <c r="BL56" i="13"/>
  <c r="AM56" i="13"/>
  <c r="AJ56" i="13"/>
  <c r="T56" i="13"/>
  <c r="M56" i="13"/>
  <c r="K56" i="13"/>
  <c r="H56" i="13"/>
  <c r="F56" i="13"/>
  <c r="D56" i="13"/>
  <c r="BU55" i="13"/>
  <c r="BL55" i="13"/>
  <c r="AM55" i="13"/>
  <c r="AJ55" i="13"/>
  <c r="T55" i="13"/>
  <c r="M55" i="13"/>
  <c r="K55" i="13"/>
  <c r="H55" i="13"/>
  <c r="F55" i="13"/>
  <c r="D55" i="13"/>
  <c r="BU54" i="13"/>
  <c r="BL54" i="13"/>
  <c r="AM54" i="13"/>
  <c r="AJ54" i="13"/>
  <c r="T54" i="13"/>
  <c r="M54" i="13"/>
  <c r="K54" i="13"/>
  <c r="H54" i="13"/>
  <c r="F54" i="13"/>
  <c r="D54" i="13"/>
  <c r="BU53" i="13"/>
  <c r="BL53" i="13"/>
  <c r="AM53" i="13"/>
  <c r="AJ53" i="13"/>
  <c r="T53" i="13"/>
  <c r="M53" i="13"/>
  <c r="K53" i="13"/>
  <c r="H53" i="13"/>
  <c r="F53" i="13"/>
  <c r="D53" i="13"/>
  <c r="BU52" i="13"/>
  <c r="BL52" i="13"/>
  <c r="AM52" i="13"/>
  <c r="AJ52" i="13"/>
  <c r="T52" i="13"/>
  <c r="M52" i="13"/>
  <c r="K52" i="13"/>
  <c r="H52" i="13"/>
  <c r="F52" i="13"/>
  <c r="D52" i="13"/>
  <c r="BU51" i="13"/>
  <c r="BL51" i="13"/>
  <c r="AM51" i="13"/>
  <c r="AJ51" i="13"/>
  <c r="T51" i="13"/>
  <c r="M51" i="13"/>
  <c r="K51" i="13"/>
  <c r="H51" i="13"/>
  <c r="F51" i="13"/>
  <c r="D51" i="13"/>
  <c r="BU50" i="13"/>
  <c r="BL50" i="13"/>
  <c r="AM50" i="13"/>
  <c r="AJ50" i="13"/>
  <c r="T50" i="13"/>
  <c r="M50" i="13"/>
  <c r="K50" i="13"/>
  <c r="H50" i="13"/>
  <c r="F50" i="13"/>
  <c r="D50" i="13"/>
  <c r="BU49" i="13"/>
  <c r="BL49" i="13"/>
  <c r="AM49" i="13"/>
  <c r="AJ49" i="13"/>
  <c r="T49" i="13"/>
  <c r="M49" i="13"/>
  <c r="K49" i="13"/>
  <c r="H49" i="13"/>
  <c r="F49" i="13"/>
  <c r="D49" i="13"/>
  <c r="BU48" i="13"/>
  <c r="BL48" i="13"/>
  <c r="AM48" i="13"/>
  <c r="AJ48" i="13"/>
  <c r="T48" i="13"/>
  <c r="M48" i="13"/>
  <c r="K48" i="13"/>
  <c r="H48" i="13"/>
  <c r="F48" i="13"/>
  <c r="D48" i="13"/>
  <c r="BU47" i="13"/>
  <c r="BL47" i="13"/>
  <c r="AM47" i="13"/>
  <c r="AJ47" i="13"/>
  <c r="T47" i="13"/>
  <c r="M47" i="13"/>
  <c r="K47" i="13"/>
  <c r="H47" i="13"/>
  <c r="F47" i="13"/>
  <c r="D47" i="13"/>
  <c r="BU46" i="13"/>
  <c r="BL46" i="13"/>
  <c r="AM46" i="13"/>
  <c r="AJ46" i="13"/>
  <c r="T46" i="13"/>
  <c r="M46" i="13"/>
  <c r="K46" i="13"/>
  <c r="H46" i="13"/>
  <c r="F46" i="13"/>
  <c r="D46" i="13"/>
  <c r="BU45" i="13"/>
  <c r="BL45" i="13"/>
  <c r="AM45" i="13"/>
  <c r="AJ45" i="13"/>
  <c r="T45" i="13"/>
  <c r="M45" i="13"/>
  <c r="K45" i="13"/>
  <c r="H45" i="13"/>
  <c r="F45" i="13"/>
  <c r="D45" i="13"/>
  <c r="BU44" i="13"/>
  <c r="BL44" i="13"/>
  <c r="AM44" i="13"/>
  <c r="AJ44" i="13"/>
  <c r="T44" i="13"/>
  <c r="M44" i="13"/>
  <c r="K44" i="13"/>
  <c r="H44" i="13"/>
  <c r="F44" i="13"/>
  <c r="D44" i="13"/>
  <c r="BU43" i="13"/>
  <c r="BL43" i="13"/>
  <c r="AM43" i="13"/>
  <c r="AJ43" i="13"/>
  <c r="T43" i="13"/>
  <c r="M43" i="13"/>
  <c r="K43" i="13"/>
  <c r="H43" i="13"/>
  <c r="F43" i="13"/>
  <c r="D43" i="13"/>
  <c r="BU42" i="13"/>
  <c r="BL42" i="13"/>
  <c r="AM42" i="13"/>
  <c r="AJ42" i="13"/>
  <c r="T42" i="13"/>
  <c r="M42" i="13"/>
  <c r="K42" i="13"/>
  <c r="H42" i="13"/>
  <c r="F42" i="13"/>
  <c r="D42" i="13"/>
  <c r="BU41" i="13"/>
  <c r="BL41" i="13"/>
  <c r="AM41" i="13"/>
  <c r="AJ41" i="13"/>
  <c r="T41" i="13"/>
  <c r="M41" i="13"/>
  <c r="K41" i="13"/>
  <c r="H41" i="13"/>
  <c r="F41" i="13"/>
  <c r="D41" i="13"/>
  <c r="BU40" i="13"/>
  <c r="BL40" i="13"/>
  <c r="AM40" i="13"/>
  <c r="AJ40" i="13"/>
  <c r="T40" i="13"/>
  <c r="M40" i="13"/>
  <c r="K40" i="13"/>
  <c r="H40" i="13"/>
  <c r="F40" i="13"/>
  <c r="D40" i="13"/>
  <c r="BU39" i="13"/>
  <c r="BL39" i="13"/>
  <c r="AM39" i="13"/>
  <c r="AJ39" i="13"/>
  <c r="T39" i="13"/>
  <c r="M39" i="13"/>
  <c r="K39" i="13"/>
  <c r="H39" i="13"/>
  <c r="F39" i="13"/>
  <c r="D39" i="13"/>
  <c r="BU38" i="13"/>
  <c r="BL38" i="13"/>
  <c r="AM38" i="13"/>
  <c r="AJ38" i="13"/>
  <c r="T38" i="13"/>
  <c r="M38" i="13"/>
  <c r="K38" i="13"/>
  <c r="H38" i="13"/>
  <c r="F38" i="13"/>
  <c r="D38" i="13"/>
  <c r="BU37" i="13"/>
  <c r="BL37" i="13"/>
  <c r="AM37" i="13"/>
  <c r="AJ37" i="13"/>
  <c r="T37" i="13"/>
  <c r="M37" i="13"/>
  <c r="K37" i="13"/>
  <c r="H37" i="13"/>
  <c r="F37" i="13"/>
  <c r="D37" i="13"/>
  <c r="BU36" i="13"/>
  <c r="BL36" i="13"/>
  <c r="AM36" i="13"/>
  <c r="AJ36" i="13"/>
  <c r="T36" i="13"/>
  <c r="M36" i="13"/>
  <c r="K36" i="13"/>
  <c r="H36" i="13"/>
  <c r="F36" i="13"/>
  <c r="D36" i="13"/>
  <c r="BU35" i="13"/>
  <c r="BL35" i="13"/>
  <c r="AM35" i="13"/>
  <c r="AJ35" i="13"/>
  <c r="T35" i="13"/>
  <c r="M35" i="13"/>
  <c r="K35" i="13"/>
  <c r="H35" i="13"/>
  <c r="F35" i="13"/>
  <c r="D35" i="13"/>
  <c r="BU34" i="13"/>
  <c r="BL34" i="13"/>
  <c r="AM34" i="13"/>
  <c r="AJ34" i="13"/>
  <c r="T34" i="13"/>
  <c r="M34" i="13"/>
  <c r="K34" i="13"/>
  <c r="H34" i="13"/>
  <c r="F34" i="13"/>
  <c r="D34" i="13"/>
  <c r="BU33" i="13"/>
  <c r="BL33" i="13"/>
  <c r="AM33" i="13"/>
  <c r="AJ33" i="13"/>
  <c r="T33" i="13"/>
  <c r="M33" i="13"/>
  <c r="K33" i="13"/>
  <c r="H33" i="13"/>
  <c r="F33" i="13"/>
  <c r="D33" i="13"/>
  <c r="BU32" i="13"/>
  <c r="BL32" i="13"/>
  <c r="AM32" i="13"/>
  <c r="AJ32" i="13"/>
  <c r="T32" i="13"/>
  <c r="M32" i="13"/>
  <c r="K32" i="13"/>
  <c r="H32" i="13"/>
  <c r="F32" i="13"/>
  <c r="D32" i="13"/>
  <c r="BU31" i="13"/>
  <c r="BL31" i="13"/>
  <c r="AM31" i="13"/>
  <c r="AJ31" i="13"/>
  <c r="T31" i="13"/>
  <c r="M31" i="13"/>
  <c r="K31" i="13"/>
  <c r="H31" i="13"/>
  <c r="F31" i="13"/>
  <c r="D31" i="13"/>
  <c r="BU30" i="13"/>
  <c r="BL30" i="13"/>
  <c r="AM30" i="13"/>
  <c r="AJ30" i="13"/>
  <c r="T30" i="13"/>
  <c r="M30" i="13"/>
  <c r="K30" i="13"/>
  <c r="H30" i="13"/>
  <c r="F30" i="13"/>
  <c r="D30" i="13"/>
  <c r="BU29" i="13"/>
  <c r="BL29" i="13"/>
  <c r="AM29" i="13"/>
  <c r="AJ29" i="13"/>
  <c r="T29" i="13"/>
  <c r="M29" i="13"/>
  <c r="K29" i="13"/>
  <c r="H29" i="13"/>
  <c r="F29" i="13"/>
  <c r="D29" i="13"/>
  <c r="BU28" i="13"/>
  <c r="BL28" i="13"/>
  <c r="AM28" i="13"/>
  <c r="AJ28" i="13"/>
  <c r="T28" i="13"/>
  <c r="M28" i="13"/>
  <c r="K28" i="13"/>
  <c r="H28" i="13"/>
  <c r="F28" i="13"/>
  <c r="D28" i="13"/>
  <c r="BU27" i="13"/>
  <c r="BL27" i="13"/>
  <c r="AM27" i="13"/>
  <c r="AJ27" i="13"/>
  <c r="T27" i="13"/>
  <c r="M27" i="13"/>
  <c r="K27" i="13"/>
  <c r="H27" i="13"/>
  <c r="F27" i="13"/>
  <c r="D27" i="13"/>
  <c r="BU26" i="13"/>
  <c r="BL26" i="13"/>
  <c r="AM26" i="13"/>
  <c r="AJ26" i="13"/>
  <c r="T26" i="13"/>
  <c r="M26" i="13"/>
  <c r="K26" i="13"/>
  <c r="H26" i="13"/>
  <c r="F26" i="13"/>
  <c r="D26" i="13"/>
  <c r="BU25" i="13"/>
  <c r="BL25" i="13"/>
  <c r="AM25" i="13"/>
  <c r="AJ25" i="13"/>
  <c r="T25" i="13"/>
  <c r="M25" i="13"/>
  <c r="K25" i="13"/>
  <c r="H25" i="13"/>
  <c r="D25" i="13"/>
  <c r="BU24" i="13"/>
  <c r="BL24" i="13"/>
  <c r="AM24" i="13"/>
  <c r="AJ24" i="13"/>
  <c r="T24" i="13"/>
  <c r="M24" i="13"/>
  <c r="K24" i="13"/>
  <c r="H24" i="13"/>
  <c r="F24" i="13"/>
  <c r="D24" i="13"/>
  <c r="BU23" i="13"/>
  <c r="BL23" i="13"/>
  <c r="AM23" i="13"/>
  <c r="AJ23" i="13"/>
  <c r="T23" i="13"/>
  <c r="M23" i="13"/>
  <c r="K23" i="13"/>
  <c r="H23" i="13"/>
  <c r="F23" i="13"/>
  <c r="D23" i="13"/>
  <c r="BU22" i="13"/>
  <c r="BL22" i="13"/>
  <c r="AM22" i="13"/>
  <c r="AJ22" i="13"/>
  <c r="T22" i="13"/>
  <c r="M22" i="13"/>
  <c r="K22" i="13"/>
  <c r="H22" i="13"/>
  <c r="F22" i="13"/>
  <c r="D22" i="13"/>
  <c r="BU21" i="13"/>
  <c r="BL21" i="13"/>
  <c r="AM21" i="13"/>
  <c r="AJ21" i="13"/>
  <c r="T21" i="13"/>
  <c r="M21" i="13"/>
  <c r="K21" i="13"/>
  <c r="H21" i="13"/>
  <c r="F21" i="13"/>
  <c r="D21" i="13"/>
  <c r="BU20" i="13"/>
  <c r="BL20" i="13"/>
  <c r="AM20" i="13"/>
  <c r="AJ20" i="13"/>
  <c r="T20" i="13"/>
  <c r="M20" i="13"/>
  <c r="K20" i="13"/>
  <c r="H20" i="13"/>
  <c r="F20" i="13"/>
  <c r="D20" i="13"/>
  <c r="BU19" i="13"/>
  <c r="BL19" i="13"/>
  <c r="AM19" i="13"/>
  <c r="AJ19" i="13"/>
  <c r="T19" i="13"/>
  <c r="M19" i="13"/>
  <c r="K19" i="13"/>
  <c r="H19" i="13"/>
  <c r="F19" i="13"/>
  <c r="D19" i="13"/>
  <c r="BU18" i="13"/>
  <c r="BL18" i="13"/>
  <c r="AM18" i="13"/>
  <c r="AJ18" i="13"/>
  <c r="T18" i="13"/>
  <c r="M18" i="13"/>
  <c r="K18" i="13"/>
  <c r="H18" i="13"/>
  <c r="F18" i="13"/>
  <c r="D18" i="13"/>
  <c r="BU17" i="13"/>
  <c r="BL17" i="13"/>
  <c r="AM17" i="13"/>
  <c r="AJ17" i="13"/>
  <c r="T17" i="13"/>
  <c r="M17" i="13"/>
  <c r="K17" i="13"/>
  <c r="H17" i="13"/>
  <c r="F17" i="13"/>
  <c r="D17" i="13"/>
  <c r="BU16" i="13"/>
  <c r="BL16" i="13"/>
  <c r="AM16" i="13"/>
  <c r="AJ16" i="13"/>
  <c r="T16" i="13"/>
  <c r="M16" i="13"/>
  <c r="K16" i="13"/>
  <c r="H16" i="13"/>
  <c r="F16" i="13"/>
  <c r="D16" i="13"/>
  <c r="BU15" i="13"/>
  <c r="BL15" i="13"/>
  <c r="AM15" i="13"/>
  <c r="AJ15" i="13"/>
  <c r="T15" i="13"/>
  <c r="M15" i="13"/>
  <c r="K15" i="13"/>
  <c r="H15" i="13"/>
  <c r="F15" i="13"/>
  <c r="D15" i="13"/>
  <c r="BU14" i="13"/>
  <c r="BL14" i="13"/>
  <c r="AM14" i="13"/>
  <c r="AJ14" i="13"/>
  <c r="T14" i="13"/>
  <c r="M14" i="13"/>
  <c r="K14" i="13"/>
  <c r="H14" i="13"/>
  <c r="F14" i="13"/>
  <c r="D14" i="13"/>
  <c r="BU13" i="13"/>
  <c r="BL13" i="13"/>
  <c r="AM13" i="13"/>
  <c r="AJ13" i="13"/>
  <c r="T13" i="13"/>
  <c r="M13" i="13"/>
  <c r="K13" i="13"/>
  <c r="H13" i="13"/>
  <c r="F13" i="13"/>
  <c r="D13" i="13"/>
  <c r="BU12" i="13"/>
  <c r="BL12" i="13"/>
  <c r="AM12" i="13"/>
  <c r="AJ12" i="13"/>
  <c r="T12" i="13"/>
  <c r="M12" i="13"/>
  <c r="K12" i="13"/>
  <c r="H12" i="13"/>
  <c r="F12" i="13"/>
  <c r="D12" i="13"/>
  <c r="BU11" i="13"/>
  <c r="BL11" i="13"/>
  <c r="AM11" i="13"/>
  <c r="AJ11" i="13"/>
  <c r="T11" i="13"/>
  <c r="M11" i="13"/>
  <c r="K11" i="13"/>
  <c r="H11" i="13"/>
  <c r="F11" i="13"/>
  <c r="D11" i="13"/>
  <c r="BU10" i="13"/>
  <c r="BL10" i="13"/>
  <c r="AM10" i="13"/>
  <c r="AJ10" i="13"/>
  <c r="T10" i="13"/>
  <c r="M10" i="13"/>
  <c r="K10" i="13"/>
  <c r="H10" i="13"/>
  <c r="F10" i="13"/>
  <c r="D10" i="13"/>
  <c r="BU9" i="13"/>
  <c r="BL9" i="13"/>
  <c r="AM9" i="13"/>
  <c r="AJ9" i="13"/>
  <c r="T9" i="13"/>
  <c r="M9" i="13"/>
  <c r="K9" i="13"/>
  <c r="H9" i="13"/>
  <c r="F9" i="13"/>
  <c r="D9" i="13"/>
  <c r="BU8" i="13"/>
  <c r="BL8" i="13"/>
  <c r="AM8" i="13"/>
  <c r="AJ8" i="13"/>
  <c r="T8" i="13"/>
  <c r="M8" i="13"/>
  <c r="K8" i="13"/>
  <c r="H8" i="13"/>
  <c r="F8" i="13"/>
  <c r="D8" i="13"/>
  <c r="BU7" i="13"/>
  <c r="BL7" i="13"/>
  <c r="AM7" i="13"/>
  <c r="AJ7" i="13"/>
  <c r="T7" i="13"/>
  <c r="M7" i="13"/>
  <c r="K7" i="13"/>
  <c r="H7" i="13"/>
  <c r="F7" i="13"/>
  <c r="D7" i="13"/>
  <c r="CA8" i="13" l="1"/>
  <c r="D80" i="13"/>
  <c r="CA11" i="13"/>
  <c r="CA17" i="13"/>
  <c r="CA20" i="13"/>
  <c r="CA31" i="13"/>
  <c r="CA34" i="13"/>
  <c r="CA37" i="13"/>
  <c r="CA40" i="13"/>
  <c r="CA46" i="13"/>
  <c r="CA49" i="13"/>
  <c r="CA55" i="13"/>
  <c r="CA58" i="13"/>
  <c r="CA61" i="13"/>
  <c r="CA64" i="13"/>
  <c r="CA67" i="13"/>
  <c r="CA14" i="13"/>
  <c r="CA23" i="13"/>
  <c r="CA43" i="13"/>
  <c r="F80" i="13"/>
  <c r="M80" i="13"/>
  <c r="T80" i="13"/>
  <c r="CA70" i="13"/>
  <c r="CA75" i="13"/>
  <c r="K80" i="13"/>
  <c r="CA27" i="13"/>
  <c r="CA30" i="13"/>
  <c r="CA33" i="13"/>
  <c r="CA36" i="13"/>
  <c r="CA39" i="13"/>
  <c r="CA42" i="13"/>
  <c r="CA45" i="13"/>
  <c r="CA48" i="13"/>
  <c r="CA51" i="13"/>
  <c r="CA54" i="13"/>
  <c r="CA57" i="13"/>
  <c r="CA60" i="13"/>
  <c r="CA63" i="13"/>
  <c r="CA66" i="13"/>
  <c r="CA69" i="13"/>
  <c r="CA71" i="13"/>
  <c r="CA76" i="13"/>
  <c r="H80" i="13"/>
  <c r="CA13" i="13"/>
  <c r="CA22" i="13"/>
  <c r="BU80" i="13"/>
  <c r="CA25" i="13"/>
  <c r="CA28" i="13"/>
  <c r="CA52" i="13"/>
  <c r="BL80" i="13"/>
  <c r="AM80" i="13"/>
  <c r="CA73" i="13"/>
  <c r="CA12" i="13"/>
  <c r="CA18" i="13"/>
  <c r="CA21" i="13"/>
  <c r="CA24" i="13"/>
  <c r="CA74" i="13"/>
  <c r="CA15" i="13"/>
  <c r="CA7" i="13"/>
  <c r="CA26" i="13"/>
  <c r="CA29" i="13"/>
  <c r="CA32" i="13"/>
  <c r="CA35" i="13"/>
  <c r="CA38" i="13"/>
  <c r="CA41" i="13"/>
  <c r="CA44" i="13"/>
  <c r="CA47" i="13"/>
  <c r="CA50" i="13"/>
  <c r="CA53" i="13"/>
  <c r="CA56" i="13"/>
  <c r="CA59" i="13"/>
  <c r="CA62" i="13"/>
  <c r="CA65" i="13"/>
  <c r="CA68" i="13"/>
  <c r="CA72" i="13"/>
  <c r="CA79" i="13"/>
  <c r="AJ80" i="13"/>
  <c r="CA9" i="13"/>
  <c r="CA19" i="13"/>
  <c r="CA10" i="13"/>
  <c r="CA16" i="13"/>
  <c r="CA80" i="13" l="1"/>
  <c r="CF80" i="11" l="1"/>
  <c r="CB80" i="11"/>
  <c r="BZ80" i="11"/>
  <c r="BY80" i="11"/>
  <c r="BX80" i="11"/>
  <c r="BW80" i="11"/>
  <c r="BV80" i="11"/>
  <c r="BS80" i="11"/>
  <c r="BR80" i="11"/>
  <c r="BQ80" i="11"/>
  <c r="BP80" i="11"/>
  <c r="BO80" i="11"/>
  <c r="BN80" i="11"/>
  <c r="BM80" i="11"/>
  <c r="BK80" i="11"/>
  <c r="BJ80" i="11"/>
  <c r="BI80" i="11"/>
  <c r="BH80" i="11"/>
  <c r="BG80" i="11"/>
  <c r="BF80" i="11"/>
  <c r="BE80" i="11"/>
  <c r="BD80" i="11"/>
  <c r="BC80" i="11"/>
  <c r="BB80" i="11"/>
  <c r="BA80" i="11"/>
  <c r="AZ80" i="11"/>
  <c r="AY80" i="11"/>
  <c r="AX80" i="11"/>
  <c r="AW80" i="11"/>
  <c r="AV80" i="11"/>
  <c r="AU80" i="11"/>
  <c r="AT80" i="11"/>
  <c r="AS80" i="11"/>
  <c r="AR80" i="11"/>
  <c r="AQ80" i="11"/>
  <c r="AP80" i="11"/>
  <c r="AO80" i="11"/>
  <c r="AN80" i="11"/>
  <c r="AL80" i="11"/>
  <c r="AK80" i="11"/>
  <c r="AI80" i="11"/>
  <c r="AH80" i="11"/>
  <c r="AG80" i="11"/>
  <c r="AF80" i="11"/>
  <c r="AE80" i="11"/>
  <c r="AD80" i="11"/>
  <c r="AC80" i="11"/>
  <c r="AB80" i="11"/>
  <c r="AA80" i="11"/>
  <c r="Z80" i="11"/>
  <c r="Y80" i="11"/>
  <c r="X80" i="11"/>
  <c r="W80" i="11"/>
  <c r="V80" i="11"/>
  <c r="U80" i="11"/>
  <c r="S80" i="11"/>
  <c r="R80" i="11"/>
  <c r="Q80" i="11"/>
  <c r="P80" i="11"/>
  <c r="O80" i="11"/>
  <c r="N80" i="11"/>
  <c r="L80" i="11"/>
  <c r="J80" i="11"/>
  <c r="I80" i="11"/>
  <c r="G80" i="11"/>
  <c r="E80" i="11"/>
  <c r="C80" i="11"/>
  <c r="CC79" i="11"/>
  <c r="BL79" i="11"/>
  <c r="CD79" i="11" s="1"/>
  <c r="CC78" i="11"/>
  <c r="BL78" i="11"/>
  <c r="CD78" i="11" s="1"/>
  <c r="CE77" i="11"/>
  <c r="CC77" i="11"/>
  <c r="BL77" i="11"/>
  <c r="CA77" i="11" s="1"/>
  <c r="BU76" i="11"/>
  <c r="BL76" i="11"/>
  <c r="AM76" i="11"/>
  <c r="AJ76" i="11"/>
  <c r="CE76" i="11" s="1"/>
  <c r="T76" i="11"/>
  <c r="M76" i="11"/>
  <c r="K76" i="11"/>
  <c r="F76" i="11"/>
  <c r="D76" i="11"/>
  <c r="BU75" i="11"/>
  <c r="BL75" i="11"/>
  <c r="AM75" i="11"/>
  <c r="AJ75" i="11"/>
  <c r="CE75" i="11" s="1"/>
  <c r="T75" i="11"/>
  <c r="M75" i="11"/>
  <c r="K75" i="11"/>
  <c r="F75" i="11"/>
  <c r="D75" i="11"/>
  <c r="CC74" i="11"/>
  <c r="BU74" i="11"/>
  <c r="BL74" i="11"/>
  <c r="AM74" i="11"/>
  <c r="AJ74" i="11"/>
  <c r="CE74" i="11" s="1"/>
  <c r="T74" i="11"/>
  <c r="M74" i="11"/>
  <c r="K74" i="11"/>
  <c r="H74" i="11"/>
  <c r="D74" i="11"/>
  <c r="BU73" i="11"/>
  <c r="BL73" i="11"/>
  <c r="AM73" i="11"/>
  <c r="AJ73" i="11"/>
  <c r="CE73" i="11" s="1"/>
  <c r="T73" i="11"/>
  <c r="M73" i="11"/>
  <c r="K73" i="11"/>
  <c r="H73" i="11"/>
  <c r="F73" i="11"/>
  <c r="CC73" i="11" s="1"/>
  <c r="D73" i="11"/>
  <c r="BU72" i="11"/>
  <c r="BL72" i="11"/>
  <c r="AM72" i="11"/>
  <c r="AJ72" i="11"/>
  <c r="CE72" i="11" s="1"/>
  <c r="T72" i="11"/>
  <c r="M72" i="11"/>
  <c r="K72" i="11"/>
  <c r="H72" i="11"/>
  <c r="F72" i="11"/>
  <c r="CC72" i="11" s="1"/>
  <c r="D72" i="11"/>
  <c r="BU71" i="11"/>
  <c r="BL71" i="11"/>
  <c r="AM71" i="11"/>
  <c r="AJ71" i="11"/>
  <c r="CE71" i="11" s="1"/>
  <c r="T71" i="11"/>
  <c r="M71" i="11"/>
  <c r="K71" i="11"/>
  <c r="H71" i="11"/>
  <c r="F71" i="11"/>
  <c r="CC71" i="11" s="1"/>
  <c r="D71" i="11"/>
  <c r="BU70" i="11"/>
  <c r="BL70" i="11"/>
  <c r="AM70" i="11"/>
  <c r="AJ70" i="11"/>
  <c r="CE70" i="11" s="1"/>
  <c r="T70" i="11"/>
  <c r="M70" i="11"/>
  <c r="K70" i="11"/>
  <c r="F70" i="11"/>
  <c r="D70" i="11"/>
  <c r="CC69" i="11"/>
  <c r="BU69" i="11"/>
  <c r="BL69" i="11"/>
  <c r="AM69" i="11"/>
  <c r="AJ69" i="11"/>
  <c r="CE69" i="11" s="1"/>
  <c r="T69" i="11"/>
  <c r="M69" i="11"/>
  <c r="K69" i="11"/>
  <c r="H69" i="11"/>
  <c r="D69" i="11"/>
  <c r="BU68" i="11"/>
  <c r="BL68" i="11"/>
  <c r="AM68" i="11"/>
  <c r="AJ68" i="11"/>
  <c r="CE68" i="11" s="1"/>
  <c r="T68" i="11"/>
  <c r="M68" i="11"/>
  <c r="K68" i="11"/>
  <c r="H68" i="11"/>
  <c r="F68" i="11"/>
  <c r="CC68" i="11" s="1"/>
  <c r="D68" i="11"/>
  <c r="BU67" i="11"/>
  <c r="BL67" i="11"/>
  <c r="AM67" i="11"/>
  <c r="AJ67" i="11"/>
  <c r="CE67" i="11" s="1"/>
  <c r="T67" i="11"/>
  <c r="M67" i="11"/>
  <c r="K67" i="11"/>
  <c r="H67" i="11"/>
  <c r="F67" i="11"/>
  <c r="CC67" i="11" s="1"/>
  <c r="D67" i="11"/>
  <c r="BU66" i="11"/>
  <c r="BL66" i="11"/>
  <c r="AM66" i="11"/>
  <c r="AJ66" i="11"/>
  <c r="CE66" i="11" s="1"/>
  <c r="T66" i="11"/>
  <c r="M66" i="11"/>
  <c r="K66" i="11"/>
  <c r="H66" i="11"/>
  <c r="F66" i="11"/>
  <c r="CC66" i="11" s="1"/>
  <c r="D66" i="11"/>
  <c r="BU65" i="11"/>
  <c r="BL65" i="11"/>
  <c r="AM65" i="11"/>
  <c r="AJ65" i="11"/>
  <c r="CE65" i="11" s="1"/>
  <c r="T65" i="11"/>
  <c r="M65" i="11"/>
  <c r="K65" i="11"/>
  <c r="H65" i="11"/>
  <c r="F65" i="11"/>
  <c r="CC65" i="11" s="1"/>
  <c r="D65" i="11"/>
  <c r="CE64" i="11"/>
  <c r="BU64" i="11"/>
  <c r="BL64" i="11"/>
  <c r="AM64" i="11"/>
  <c r="AJ64" i="11"/>
  <c r="T64" i="11"/>
  <c r="M64" i="11"/>
  <c r="K64" i="11"/>
  <c r="H64" i="11"/>
  <c r="F64" i="11"/>
  <c r="CC64" i="11" s="1"/>
  <c r="D64" i="11"/>
  <c r="CE63" i="11"/>
  <c r="BU63" i="11"/>
  <c r="BL63" i="11"/>
  <c r="AM63" i="11"/>
  <c r="AJ63" i="11"/>
  <c r="T63" i="11"/>
  <c r="M63" i="11"/>
  <c r="K63" i="11"/>
  <c r="H63" i="11"/>
  <c r="F63" i="11"/>
  <c r="CC63" i="11" s="1"/>
  <c r="D63" i="11"/>
  <c r="BU62" i="11"/>
  <c r="BL62" i="11"/>
  <c r="AM62" i="11"/>
  <c r="AJ62" i="11"/>
  <c r="CE62" i="11" s="1"/>
  <c r="T62" i="11"/>
  <c r="M62" i="11"/>
  <c r="K62" i="11"/>
  <c r="H62" i="11"/>
  <c r="CD62" i="11" s="1"/>
  <c r="F62" i="11"/>
  <c r="CC62" i="11" s="1"/>
  <c r="D62" i="11"/>
  <c r="BU61" i="11"/>
  <c r="BL61" i="11"/>
  <c r="AM61" i="11"/>
  <c r="AJ61" i="11"/>
  <c r="CE61" i="11" s="1"/>
  <c r="T61" i="11"/>
  <c r="M61" i="11"/>
  <c r="K61" i="11"/>
  <c r="H61" i="11"/>
  <c r="F61" i="11"/>
  <c r="CC61" i="11" s="1"/>
  <c r="D61" i="11"/>
  <c r="BU60" i="11"/>
  <c r="BL60" i="11"/>
  <c r="AM60" i="11"/>
  <c r="AJ60" i="11"/>
  <c r="CE60" i="11" s="1"/>
  <c r="T60" i="11"/>
  <c r="M60" i="11"/>
  <c r="K60" i="11"/>
  <c r="H60" i="11"/>
  <c r="F60" i="11"/>
  <c r="CC60" i="11" s="1"/>
  <c r="D60" i="11"/>
  <c r="BU59" i="11"/>
  <c r="BL59" i="11"/>
  <c r="AM59" i="11"/>
  <c r="AJ59" i="11"/>
  <c r="CE59" i="11" s="1"/>
  <c r="T59" i="11"/>
  <c r="M59" i="11"/>
  <c r="K59" i="11"/>
  <c r="H59" i="11"/>
  <c r="F59" i="11"/>
  <c r="CC59" i="11" s="1"/>
  <c r="D59" i="11"/>
  <c r="CE58" i="11"/>
  <c r="BU58" i="11"/>
  <c r="BL58" i="11"/>
  <c r="AM58" i="11"/>
  <c r="AJ58" i="11"/>
  <c r="T58" i="11"/>
  <c r="M58" i="11"/>
  <c r="K58" i="11"/>
  <c r="H58" i="11"/>
  <c r="F58" i="11"/>
  <c r="CC58" i="11" s="1"/>
  <c r="D58" i="11"/>
  <c r="BU57" i="11"/>
  <c r="BL57" i="11"/>
  <c r="AM57" i="11"/>
  <c r="AJ57" i="11"/>
  <c r="CE57" i="11" s="1"/>
  <c r="T57" i="11"/>
  <c r="M57" i="11"/>
  <c r="K57" i="11"/>
  <c r="H57" i="11"/>
  <c r="F57" i="11"/>
  <c r="CC57" i="11" s="1"/>
  <c r="D57" i="11"/>
  <c r="BU56" i="11"/>
  <c r="BL56" i="11"/>
  <c r="AM56" i="11"/>
  <c r="AJ56" i="11"/>
  <c r="CE56" i="11" s="1"/>
  <c r="T56" i="11"/>
  <c r="M56" i="11"/>
  <c r="K56" i="11"/>
  <c r="H56" i="11"/>
  <c r="F56" i="11"/>
  <c r="CC56" i="11" s="1"/>
  <c r="D56" i="11"/>
  <c r="BU55" i="11"/>
  <c r="BL55" i="11"/>
  <c r="AM55" i="11"/>
  <c r="AJ55" i="11"/>
  <c r="CE55" i="11" s="1"/>
  <c r="T55" i="11"/>
  <c r="M55" i="11"/>
  <c r="K55" i="11"/>
  <c r="H55" i="11"/>
  <c r="F55" i="11"/>
  <c r="D55" i="11"/>
  <c r="BU54" i="11"/>
  <c r="BL54" i="11"/>
  <c r="AM54" i="11"/>
  <c r="AJ54" i="11"/>
  <c r="CE54" i="11" s="1"/>
  <c r="T54" i="11"/>
  <c r="M54" i="11"/>
  <c r="K54" i="11"/>
  <c r="H54" i="11"/>
  <c r="F54" i="11"/>
  <c r="D54" i="11"/>
  <c r="BU53" i="11"/>
  <c r="BL53" i="11"/>
  <c r="AM53" i="11"/>
  <c r="AJ53" i="11"/>
  <c r="CE53" i="11" s="1"/>
  <c r="T53" i="11"/>
  <c r="M53" i="11"/>
  <c r="K53" i="11"/>
  <c r="H53" i="11"/>
  <c r="F53" i="11"/>
  <c r="D53" i="11"/>
  <c r="BU52" i="11"/>
  <c r="BL52" i="11"/>
  <c r="AM52" i="11"/>
  <c r="AJ52" i="11"/>
  <c r="CE52" i="11" s="1"/>
  <c r="T52" i="11"/>
  <c r="M52" i="11"/>
  <c r="K52" i="11"/>
  <c r="H52" i="11"/>
  <c r="F52" i="11"/>
  <c r="D52" i="11"/>
  <c r="BU51" i="11"/>
  <c r="BL51" i="11"/>
  <c r="AM51" i="11"/>
  <c r="AJ51" i="11"/>
  <c r="CE51" i="11" s="1"/>
  <c r="T51" i="11"/>
  <c r="M51" i="11"/>
  <c r="K51" i="11"/>
  <c r="H51" i="11"/>
  <c r="F51" i="11"/>
  <c r="D51" i="11"/>
  <c r="BU50" i="11"/>
  <c r="BL50" i="11"/>
  <c r="AM50" i="11"/>
  <c r="AJ50" i="11"/>
  <c r="CE50" i="11" s="1"/>
  <c r="T50" i="11"/>
  <c r="M50" i="11"/>
  <c r="K50" i="11"/>
  <c r="H50" i="11"/>
  <c r="F50" i="11"/>
  <c r="D50" i="11"/>
  <c r="BU49" i="11"/>
  <c r="BL49" i="11"/>
  <c r="AM49" i="11"/>
  <c r="AJ49" i="11"/>
  <c r="CE49" i="11" s="1"/>
  <c r="T49" i="11"/>
  <c r="M49" i="11"/>
  <c r="K49" i="11"/>
  <c r="H49" i="11"/>
  <c r="F49" i="11"/>
  <c r="D49" i="11"/>
  <c r="BU48" i="11"/>
  <c r="BL48" i="11"/>
  <c r="AM48" i="11"/>
  <c r="AJ48" i="11"/>
  <c r="CE48" i="11" s="1"/>
  <c r="T48" i="11"/>
  <c r="M48" i="11"/>
  <c r="K48" i="11"/>
  <c r="H48" i="11"/>
  <c r="F48" i="11"/>
  <c r="D48" i="11"/>
  <c r="BU47" i="11"/>
  <c r="BL47" i="11"/>
  <c r="AM47" i="11"/>
  <c r="AJ47" i="11"/>
  <c r="CE47" i="11" s="1"/>
  <c r="T47" i="11"/>
  <c r="M47" i="11"/>
  <c r="K47" i="11"/>
  <c r="H47" i="11"/>
  <c r="F47" i="11"/>
  <c r="D47" i="11"/>
  <c r="CE46" i="11"/>
  <c r="BU46" i="11"/>
  <c r="BL46" i="11"/>
  <c r="AM46" i="11"/>
  <c r="AJ46" i="11"/>
  <c r="T46" i="11"/>
  <c r="M46" i="11"/>
  <c r="K46" i="11"/>
  <c r="H46" i="11"/>
  <c r="F46" i="11"/>
  <c r="D46" i="11"/>
  <c r="CE45" i="11"/>
  <c r="BU45" i="11"/>
  <c r="BL45" i="11"/>
  <c r="AM45" i="11"/>
  <c r="AJ45" i="11"/>
  <c r="T45" i="11"/>
  <c r="M45" i="11"/>
  <c r="K45" i="11"/>
  <c r="H45" i="11"/>
  <c r="F45" i="11"/>
  <c r="D45" i="11"/>
  <c r="BU44" i="11"/>
  <c r="BL44" i="11"/>
  <c r="AM44" i="11"/>
  <c r="AJ44" i="11"/>
  <c r="CE44" i="11" s="1"/>
  <c r="T44" i="11"/>
  <c r="M44" i="11"/>
  <c r="K44" i="11"/>
  <c r="H44" i="11"/>
  <c r="F44" i="11"/>
  <c r="D44" i="11"/>
  <c r="BU43" i="11"/>
  <c r="BL43" i="11"/>
  <c r="AM43" i="11"/>
  <c r="AJ43" i="11"/>
  <c r="CE43" i="11" s="1"/>
  <c r="T43" i="11"/>
  <c r="M43" i="11"/>
  <c r="K43" i="11"/>
  <c r="H43" i="11"/>
  <c r="F43" i="11"/>
  <c r="D43" i="11"/>
  <c r="BU42" i="11"/>
  <c r="BL42" i="11"/>
  <c r="AM42" i="11"/>
  <c r="AJ42" i="11"/>
  <c r="CE42" i="11" s="1"/>
  <c r="T42" i="11"/>
  <c r="M42" i="11"/>
  <c r="K42" i="11"/>
  <c r="H42" i="11"/>
  <c r="F42" i="11"/>
  <c r="D42" i="11"/>
  <c r="BU41" i="11"/>
  <c r="BL41" i="11"/>
  <c r="AM41" i="11"/>
  <c r="AJ41" i="11"/>
  <c r="CE41" i="11" s="1"/>
  <c r="T41" i="11"/>
  <c r="M41" i="11"/>
  <c r="K41" i="11"/>
  <c r="H41" i="11"/>
  <c r="F41" i="11"/>
  <c r="D41" i="11"/>
  <c r="CE40" i="11"/>
  <c r="BU40" i="11"/>
  <c r="BL40" i="11"/>
  <c r="AM40" i="11"/>
  <c r="AJ40" i="11"/>
  <c r="T40" i="11"/>
  <c r="M40" i="11"/>
  <c r="K40" i="11"/>
  <c r="H40" i="11"/>
  <c r="F40" i="11"/>
  <c r="CC40" i="11" s="1"/>
  <c r="D40" i="11"/>
  <c r="BU39" i="11"/>
  <c r="BL39" i="11"/>
  <c r="AM39" i="11"/>
  <c r="AJ39" i="11"/>
  <c r="CE39" i="11" s="1"/>
  <c r="T39" i="11"/>
  <c r="M39" i="11"/>
  <c r="K39" i="11"/>
  <c r="H39" i="11"/>
  <c r="F39" i="11"/>
  <c r="CC39" i="11" s="1"/>
  <c r="D39" i="11"/>
  <c r="BU38" i="11"/>
  <c r="BL38" i="11"/>
  <c r="AM38" i="11"/>
  <c r="AJ38" i="11"/>
  <c r="CE38" i="11" s="1"/>
  <c r="T38" i="11"/>
  <c r="M38" i="11"/>
  <c r="K38" i="11"/>
  <c r="H38" i="11"/>
  <c r="F38" i="11"/>
  <c r="CC38" i="11" s="1"/>
  <c r="D38" i="11"/>
  <c r="BU37" i="11"/>
  <c r="BL37" i="11"/>
  <c r="AM37" i="11"/>
  <c r="AJ37" i="11"/>
  <c r="CE37" i="11" s="1"/>
  <c r="T37" i="11"/>
  <c r="M37" i="11"/>
  <c r="K37" i="11"/>
  <c r="H37" i="11"/>
  <c r="F37" i="11"/>
  <c r="CC37" i="11" s="1"/>
  <c r="D37" i="11"/>
  <c r="BU36" i="11"/>
  <c r="BL36" i="11"/>
  <c r="AM36" i="11"/>
  <c r="AJ36" i="11"/>
  <c r="CE36" i="11" s="1"/>
  <c r="T36" i="11"/>
  <c r="M36" i="11"/>
  <c r="K36" i="11"/>
  <c r="H36" i="11"/>
  <c r="F36" i="11"/>
  <c r="CC36" i="11" s="1"/>
  <c r="D36" i="11"/>
  <c r="BU35" i="11"/>
  <c r="BL35" i="11"/>
  <c r="AM35" i="11"/>
  <c r="AJ35" i="11"/>
  <c r="CE35" i="11" s="1"/>
  <c r="T35" i="11"/>
  <c r="M35" i="11"/>
  <c r="K35" i="11"/>
  <c r="H35" i="11"/>
  <c r="F35" i="11"/>
  <c r="CC35" i="11" s="1"/>
  <c r="D35" i="11"/>
  <c r="CE34" i="11"/>
  <c r="BU34" i="11"/>
  <c r="BL34" i="11"/>
  <c r="AM34" i="11"/>
  <c r="AJ34" i="11"/>
  <c r="T34" i="11"/>
  <c r="M34" i="11"/>
  <c r="K34" i="11"/>
  <c r="H34" i="11"/>
  <c r="F34" i="11"/>
  <c r="CC34" i="11" s="1"/>
  <c r="D34" i="11"/>
  <c r="BU33" i="11"/>
  <c r="BL33" i="11"/>
  <c r="AM33" i="11"/>
  <c r="AJ33" i="11"/>
  <c r="CE33" i="11" s="1"/>
  <c r="T33" i="11"/>
  <c r="M33" i="11"/>
  <c r="K33" i="11"/>
  <c r="H33" i="11"/>
  <c r="F33" i="11"/>
  <c r="CC33" i="11" s="1"/>
  <c r="D33" i="11"/>
  <c r="BU32" i="11"/>
  <c r="BL32" i="11"/>
  <c r="AM32" i="11"/>
  <c r="AJ32" i="11"/>
  <c r="CE32" i="11" s="1"/>
  <c r="T32" i="11"/>
  <c r="M32" i="11"/>
  <c r="K32" i="11"/>
  <c r="H32" i="11"/>
  <c r="F32" i="11"/>
  <c r="CC32" i="11" s="1"/>
  <c r="D32" i="11"/>
  <c r="BU31" i="11"/>
  <c r="BL31" i="11"/>
  <c r="AM31" i="11"/>
  <c r="AJ31" i="11"/>
  <c r="CE31" i="11" s="1"/>
  <c r="T31" i="11"/>
  <c r="M31" i="11"/>
  <c r="K31" i="11"/>
  <c r="H31" i="11"/>
  <c r="F31" i="11"/>
  <c r="CC31" i="11" s="1"/>
  <c r="D31" i="11"/>
  <c r="BU30" i="11"/>
  <c r="BL30" i="11"/>
  <c r="AM30" i="11"/>
  <c r="AJ30" i="11"/>
  <c r="CE30" i="11" s="1"/>
  <c r="T30" i="11"/>
  <c r="M30" i="11"/>
  <c r="K30" i="11"/>
  <c r="H30" i="11"/>
  <c r="F30" i="11"/>
  <c r="CC30" i="11" s="1"/>
  <c r="D30" i="11"/>
  <c r="BU29" i="11"/>
  <c r="BL29" i="11"/>
  <c r="AM29" i="11"/>
  <c r="AJ29" i="11"/>
  <c r="CE29" i="11" s="1"/>
  <c r="T29" i="11"/>
  <c r="M29" i="11"/>
  <c r="K29" i="11"/>
  <c r="H29" i="11"/>
  <c r="F29" i="11"/>
  <c r="CC29" i="11" s="1"/>
  <c r="D29" i="11"/>
  <c r="BU28" i="11"/>
  <c r="BL28" i="11"/>
  <c r="AM28" i="11"/>
  <c r="AJ28" i="11"/>
  <c r="CE28" i="11" s="1"/>
  <c r="T28" i="11"/>
  <c r="M28" i="11"/>
  <c r="K28" i="11"/>
  <c r="H28" i="11"/>
  <c r="F28" i="11"/>
  <c r="CC28" i="11" s="1"/>
  <c r="D28" i="11"/>
  <c r="BU27" i="11"/>
  <c r="BL27" i="11"/>
  <c r="AM27" i="11"/>
  <c r="AJ27" i="11"/>
  <c r="CE27" i="11" s="1"/>
  <c r="T27" i="11"/>
  <c r="M27" i="11"/>
  <c r="K27" i="11"/>
  <c r="H27" i="11"/>
  <c r="F27" i="11"/>
  <c r="CC27" i="11" s="1"/>
  <c r="D27" i="11"/>
  <c r="BU26" i="11"/>
  <c r="BL26" i="11"/>
  <c r="AM26" i="11"/>
  <c r="AJ26" i="11"/>
  <c r="CE26" i="11" s="1"/>
  <c r="T26" i="11"/>
  <c r="M26" i="11"/>
  <c r="K26" i="11"/>
  <c r="H26" i="11"/>
  <c r="F26" i="11"/>
  <c r="CC26" i="11" s="1"/>
  <c r="D26" i="11"/>
  <c r="CC25" i="11"/>
  <c r="BU25" i="11"/>
  <c r="BL25" i="11"/>
  <c r="AM25" i="11"/>
  <c r="AJ25" i="11"/>
  <c r="CE25" i="11" s="1"/>
  <c r="T25" i="11"/>
  <c r="M25" i="11"/>
  <c r="K25" i="11"/>
  <c r="H25" i="11"/>
  <c r="CD25" i="11" s="1"/>
  <c r="D25" i="11"/>
  <c r="BU24" i="11"/>
  <c r="BL24" i="11"/>
  <c r="AM24" i="11"/>
  <c r="AJ24" i="11"/>
  <c r="CE24" i="11" s="1"/>
  <c r="T24" i="11"/>
  <c r="M24" i="11"/>
  <c r="K24" i="11"/>
  <c r="H24" i="11"/>
  <c r="F24" i="11"/>
  <c r="CC24" i="11" s="1"/>
  <c r="D24" i="11"/>
  <c r="BU23" i="11"/>
  <c r="BL23" i="11"/>
  <c r="AM23" i="11"/>
  <c r="AJ23" i="11"/>
  <c r="CE23" i="11" s="1"/>
  <c r="T23" i="11"/>
  <c r="M23" i="11"/>
  <c r="K23" i="11"/>
  <c r="H23" i="11"/>
  <c r="F23" i="11"/>
  <c r="CC23" i="11" s="1"/>
  <c r="D23" i="11"/>
  <c r="BU22" i="11"/>
  <c r="BL22" i="11"/>
  <c r="AM22" i="11"/>
  <c r="AJ22" i="11"/>
  <c r="CE22" i="11" s="1"/>
  <c r="T22" i="11"/>
  <c r="M22" i="11"/>
  <c r="K22" i="11"/>
  <c r="H22" i="11"/>
  <c r="F22" i="11"/>
  <c r="CC22" i="11" s="1"/>
  <c r="D22" i="11"/>
  <c r="BU21" i="11"/>
  <c r="BL21" i="11"/>
  <c r="AM21" i="11"/>
  <c r="AJ21" i="11"/>
  <c r="CE21" i="11" s="1"/>
  <c r="T21" i="11"/>
  <c r="M21" i="11"/>
  <c r="K21" i="11"/>
  <c r="H21" i="11"/>
  <c r="F21" i="11"/>
  <c r="CC21" i="11" s="1"/>
  <c r="D21" i="11"/>
  <c r="BU20" i="11"/>
  <c r="BL20" i="11"/>
  <c r="AM20" i="11"/>
  <c r="AJ20" i="11"/>
  <c r="CE20" i="11" s="1"/>
  <c r="T20" i="11"/>
  <c r="M20" i="11"/>
  <c r="K20" i="11"/>
  <c r="H20" i="11"/>
  <c r="F20" i="11"/>
  <c r="CC20" i="11" s="1"/>
  <c r="D20" i="11"/>
  <c r="BU19" i="11"/>
  <c r="BL19" i="11"/>
  <c r="AM19" i="11"/>
  <c r="AJ19" i="11"/>
  <c r="CE19" i="11" s="1"/>
  <c r="T19" i="11"/>
  <c r="M19" i="11"/>
  <c r="K19" i="11"/>
  <c r="H19" i="11"/>
  <c r="F19" i="11"/>
  <c r="CC19" i="11" s="1"/>
  <c r="D19" i="11"/>
  <c r="BU18" i="11"/>
  <c r="BL18" i="11"/>
  <c r="AM18" i="11"/>
  <c r="AJ18" i="11"/>
  <c r="CE18" i="11" s="1"/>
  <c r="T18" i="11"/>
  <c r="M18" i="11"/>
  <c r="K18" i="11"/>
  <c r="H18" i="11"/>
  <c r="F18" i="11"/>
  <c r="CC18" i="11" s="1"/>
  <c r="D18" i="11"/>
  <c r="BU17" i="11"/>
  <c r="BL17" i="11"/>
  <c r="AM17" i="11"/>
  <c r="AJ17" i="11"/>
  <c r="CE17" i="11" s="1"/>
  <c r="T17" i="11"/>
  <c r="M17" i="11"/>
  <c r="K17" i="11"/>
  <c r="H17" i="11"/>
  <c r="F17" i="11"/>
  <c r="CC17" i="11" s="1"/>
  <c r="D17" i="11"/>
  <c r="BU16" i="11"/>
  <c r="BL16" i="11"/>
  <c r="AM16" i="11"/>
  <c r="AJ16" i="11"/>
  <c r="CE16" i="11" s="1"/>
  <c r="T16" i="11"/>
  <c r="M16" i="11"/>
  <c r="K16" i="11"/>
  <c r="H16" i="11"/>
  <c r="F16" i="11"/>
  <c r="CC16" i="11" s="1"/>
  <c r="D16" i="11"/>
  <c r="BU15" i="11"/>
  <c r="BL15" i="11"/>
  <c r="AM15" i="11"/>
  <c r="AJ15" i="11"/>
  <c r="CE15" i="11" s="1"/>
  <c r="T15" i="11"/>
  <c r="M15" i="11"/>
  <c r="K15" i="11"/>
  <c r="H15" i="11"/>
  <c r="F15" i="11"/>
  <c r="CC15" i="11" s="1"/>
  <c r="D15" i="11"/>
  <c r="BU14" i="11"/>
  <c r="BL14" i="11"/>
  <c r="AM14" i="11"/>
  <c r="AJ14" i="11"/>
  <c r="CE14" i="11" s="1"/>
  <c r="T14" i="11"/>
  <c r="M14" i="11"/>
  <c r="K14" i="11"/>
  <c r="H14" i="11"/>
  <c r="F14" i="11"/>
  <c r="CC14" i="11" s="1"/>
  <c r="D14" i="11"/>
  <c r="BU13" i="11"/>
  <c r="BL13" i="11"/>
  <c r="AM13" i="11"/>
  <c r="AJ13" i="11"/>
  <c r="CE13" i="11" s="1"/>
  <c r="T13" i="11"/>
  <c r="M13" i="11"/>
  <c r="K13" i="11"/>
  <c r="H13" i="11"/>
  <c r="F13" i="11"/>
  <c r="CC13" i="11" s="1"/>
  <c r="D13" i="11"/>
  <c r="BU12" i="11"/>
  <c r="BL12" i="11"/>
  <c r="AM12" i="11"/>
  <c r="AJ12" i="11"/>
  <c r="CE12" i="11" s="1"/>
  <c r="T12" i="11"/>
  <c r="M12" i="11"/>
  <c r="K12" i="11"/>
  <c r="H12" i="11"/>
  <c r="F12" i="11"/>
  <c r="CC12" i="11" s="1"/>
  <c r="D12" i="11"/>
  <c r="BU11" i="11"/>
  <c r="BL11" i="11"/>
  <c r="AM11" i="11"/>
  <c r="AJ11" i="11"/>
  <c r="CE11" i="11" s="1"/>
  <c r="T11" i="11"/>
  <c r="M11" i="11"/>
  <c r="K11" i="11"/>
  <c r="H11" i="11"/>
  <c r="F11" i="11"/>
  <c r="CC11" i="11" s="1"/>
  <c r="D11" i="11"/>
  <c r="BU10" i="11"/>
  <c r="BL10" i="11"/>
  <c r="AM10" i="11"/>
  <c r="AJ10" i="11"/>
  <c r="CE10" i="11" s="1"/>
  <c r="T10" i="11"/>
  <c r="M10" i="11"/>
  <c r="K10" i="11"/>
  <c r="H10" i="11"/>
  <c r="F10" i="11"/>
  <c r="CC10" i="11" s="1"/>
  <c r="D10" i="11"/>
  <c r="BU9" i="11"/>
  <c r="BL9" i="11"/>
  <c r="AM9" i="11"/>
  <c r="AJ9" i="11"/>
  <c r="CE9" i="11" s="1"/>
  <c r="T9" i="11"/>
  <c r="M9" i="11"/>
  <c r="K9" i="11"/>
  <c r="H9" i="11"/>
  <c r="F9" i="11"/>
  <c r="CC9" i="11" s="1"/>
  <c r="D9" i="11"/>
  <c r="BU8" i="11"/>
  <c r="BL8" i="11"/>
  <c r="AM8" i="11"/>
  <c r="AJ8" i="11"/>
  <c r="CE8" i="11" s="1"/>
  <c r="T8" i="11"/>
  <c r="M8" i="11"/>
  <c r="K8" i="11"/>
  <c r="H8" i="11"/>
  <c r="F8" i="11"/>
  <c r="CC8" i="11" s="1"/>
  <c r="D8" i="11"/>
  <c r="BU7" i="11"/>
  <c r="BL7" i="11"/>
  <c r="AM7" i="11"/>
  <c r="AJ7" i="11"/>
  <c r="T7" i="11"/>
  <c r="M7" i="11"/>
  <c r="K7" i="11"/>
  <c r="H7" i="11"/>
  <c r="F7" i="11"/>
  <c r="D7" i="11"/>
  <c r="CD26" i="11" l="1"/>
  <c r="CD32" i="11"/>
  <c r="CD68" i="11"/>
  <c r="CD38" i="11"/>
  <c r="CD73" i="11"/>
  <c r="CD56" i="11"/>
  <c r="CD16" i="11"/>
  <c r="CD37" i="11"/>
  <c r="CA54" i="11"/>
  <c r="D80" i="11"/>
  <c r="AJ80" i="11"/>
  <c r="CE80" i="11" s="1"/>
  <c r="CD8" i="11"/>
  <c r="CD11" i="11"/>
  <c r="CA14" i="11"/>
  <c r="CD17" i="11"/>
  <c r="CD20" i="11"/>
  <c r="CD23" i="11"/>
  <c r="CD27" i="11"/>
  <c r="CD33" i="11"/>
  <c r="CD39" i="11"/>
  <c r="CA44" i="11"/>
  <c r="CA50" i="11"/>
  <c r="CD57" i="11"/>
  <c r="CD63" i="11"/>
  <c r="CA42" i="11"/>
  <c r="CD67" i="11"/>
  <c r="CD72" i="11"/>
  <c r="CA76" i="11"/>
  <c r="CA43" i="11"/>
  <c r="CA10" i="11"/>
  <c r="CA19" i="11"/>
  <c r="CD31" i="11"/>
  <c r="CA48" i="11"/>
  <c r="CD30" i="11"/>
  <c r="CD36" i="11"/>
  <c r="CA41" i="11"/>
  <c r="CA47" i="11"/>
  <c r="CA53" i="11"/>
  <c r="CD60" i="11"/>
  <c r="CD66" i="11"/>
  <c r="CA70" i="11"/>
  <c r="CD71" i="11"/>
  <c r="CA75" i="11"/>
  <c r="CA49" i="11"/>
  <c r="BL80" i="11"/>
  <c r="CA22" i="11"/>
  <c r="CD61" i="11"/>
  <c r="M80" i="11"/>
  <c r="CD9" i="11"/>
  <c r="CD12" i="11"/>
  <c r="CA15" i="11"/>
  <c r="CD18" i="11"/>
  <c r="CD21" i="11"/>
  <c r="CD24" i="11"/>
  <c r="CD29" i="11"/>
  <c r="CD35" i="11"/>
  <c r="CA46" i="11"/>
  <c r="CA52" i="11"/>
  <c r="CD59" i="11"/>
  <c r="CD65" i="11"/>
  <c r="CD76" i="11"/>
  <c r="H80" i="11"/>
  <c r="CD13" i="11"/>
  <c r="CD28" i="11"/>
  <c r="CD34" i="11"/>
  <c r="CD40" i="11"/>
  <c r="CA45" i="11"/>
  <c r="CA51" i="11"/>
  <c r="CD58" i="11"/>
  <c r="CD64" i="11"/>
  <c r="CD69" i="11"/>
  <c r="CD70" i="11"/>
  <c r="CC70" i="11"/>
  <c r="CD74" i="11"/>
  <c r="CD75" i="11"/>
  <c r="CC75" i="11"/>
  <c r="CD7" i="11"/>
  <c r="CA8" i="11"/>
  <c r="CA9" i="11"/>
  <c r="CD10" i="11"/>
  <c r="CA11" i="11"/>
  <c r="CA13" i="11"/>
  <c r="CD14" i="11"/>
  <c r="CD15" i="11"/>
  <c r="CA16" i="11"/>
  <c r="CA17" i="11"/>
  <c r="CA18" i="11"/>
  <c r="CD19" i="11"/>
  <c r="CA21" i="11"/>
  <c r="CD22" i="11"/>
  <c r="CA23" i="11"/>
  <c r="F80" i="11"/>
  <c r="CD80" i="11" s="1"/>
  <c r="K80" i="11"/>
  <c r="T80" i="11"/>
  <c r="CA80" i="11" s="1"/>
  <c r="AM80" i="11"/>
  <c r="BU80" i="11"/>
  <c r="CC7" i="11"/>
  <c r="CE7" i="11"/>
  <c r="CA25" i="11"/>
  <c r="CA26" i="11"/>
  <c r="CA27" i="11"/>
  <c r="CA28" i="11"/>
  <c r="CA29" i="11"/>
  <c r="CA30" i="11"/>
  <c r="CA31" i="11"/>
  <c r="CA32" i="11"/>
  <c r="CA33" i="11"/>
  <c r="CA34" i="11"/>
  <c r="CA35" i="11"/>
  <c r="CA36" i="11"/>
  <c r="CA37" i="11"/>
  <c r="CA38" i="11"/>
  <c r="CA39" i="11"/>
  <c r="CA40" i="11"/>
  <c r="CD41" i="11"/>
  <c r="CC41" i="11"/>
  <c r="CD42" i="11"/>
  <c r="CC42" i="11"/>
  <c r="CD43" i="11"/>
  <c r="CC43" i="11"/>
  <c r="CD44" i="11"/>
  <c r="CC44" i="11"/>
  <c r="CD45" i="11"/>
  <c r="CC45" i="11"/>
  <c r="CD46" i="11"/>
  <c r="CC46" i="11"/>
  <c r="CD47" i="11"/>
  <c r="CC47" i="11"/>
  <c r="CD48" i="11"/>
  <c r="CC48" i="11"/>
  <c r="CD49" i="11"/>
  <c r="CC49" i="11"/>
  <c r="CD50" i="11"/>
  <c r="CC50" i="11"/>
  <c r="CD51" i="11"/>
  <c r="CC51" i="11"/>
  <c r="CD52" i="11"/>
  <c r="CC52" i="11"/>
  <c r="CD53" i="11"/>
  <c r="CC53" i="11"/>
  <c r="CD54" i="11"/>
  <c r="CC54" i="11"/>
  <c r="CD55" i="11"/>
  <c r="CC80" i="11"/>
  <c r="CA7" i="11"/>
  <c r="CA12" i="11"/>
  <c r="CA20" i="11"/>
  <c r="CA24" i="11"/>
  <c r="CC55" i="11"/>
  <c r="CA55" i="11"/>
  <c r="CA56" i="11"/>
  <c r="CA57" i="11"/>
  <c r="CA58" i="11"/>
  <c r="CA59" i="11"/>
  <c r="CA60" i="11"/>
  <c r="CA61" i="11"/>
  <c r="CA62" i="11"/>
  <c r="CA63" i="11"/>
  <c r="CA64" i="11"/>
  <c r="CA65" i="11"/>
  <c r="CA66" i="11"/>
  <c r="CA67" i="11"/>
  <c r="CA68" i="11"/>
  <c r="CA71" i="11"/>
  <c r="CA72" i="11"/>
  <c r="CA73" i="11"/>
  <c r="CC76" i="11"/>
  <c r="CA78" i="11"/>
  <c r="CA79" i="11"/>
  <c r="CA69" i="11"/>
  <c r="CA74" i="11"/>
  <c r="AD82" i="7"/>
  <c r="K82" i="7"/>
  <c r="O82" i="7"/>
  <c r="P82" i="7"/>
  <c r="S82" i="7"/>
  <c r="U82" i="7"/>
  <c r="V82" i="7"/>
  <c r="W82" i="7"/>
  <c r="Y82" i="7"/>
  <c r="Z82" i="7"/>
  <c r="J82" i="7"/>
  <c r="BL82" i="7" l="1"/>
  <c r="BO82" i="7" l="1"/>
  <c r="BF82" i="7" l="1"/>
  <c r="C85" i="12" l="1"/>
  <c r="AF75" i="10" l="1"/>
  <c r="AE75" i="10"/>
  <c r="AD75" i="10"/>
  <c r="AC75" i="10"/>
  <c r="AK75" i="10"/>
  <c r="AJ75" i="10"/>
  <c r="AI75" i="10"/>
  <c r="AB75" i="10"/>
  <c r="Z75" i="10"/>
  <c r="V75" i="10"/>
  <c r="S75" i="10"/>
  <c r="P75" i="10"/>
  <c r="N75" i="10"/>
  <c r="L75" i="10"/>
  <c r="I75" i="10"/>
  <c r="E75" i="10"/>
  <c r="C75" i="10"/>
  <c r="AR76" i="9"/>
  <c r="AQ76" i="9"/>
  <c r="AP76" i="9"/>
  <c r="AO76" i="9"/>
  <c r="AN76" i="9"/>
  <c r="AM76" i="9"/>
  <c r="AL76" i="9"/>
  <c r="AK76" i="9"/>
  <c r="AJ76" i="9"/>
  <c r="AI76" i="9"/>
  <c r="AH76" i="9"/>
  <c r="AG76" i="9"/>
  <c r="AF76" i="9"/>
  <c r="AE76" i="9"/>
  <c r="AD76" i="9"/>
  <c r="AC76" i="9"/>
  <c r="AB76" i="9"/>
  <c r="AA76" i="9"/>
  <c r="Y76" i="9"/>
  <c r="X76" i="9"/>
  <c r="AZ76" i="9"/>
  <c r="V76" i="9"/>
  <c r="T76" i="9"/>
  <c r="AY76" i="9"/>
  <c r="U76" i="9"/>
  <c r="O76" i="9"/>
  <c r="M76" i="9"/>
  <c r="AM20" i="10" l="1"/>
  <c r="AM24" i="10"/>
  <c r="AM28" i="10"/>
  <c r="AM30" i="10"/>
  <c r="AM32" i="10"/>
  <c r="AM34" i="10"/>
  <c r="AM36" i="10"/>
  <c r="AM38" i="10"/>
  <c r="AM40" i="10"/>
  <c r="AM45" i="10"/>
  <c r="AM74" i="10"/>
  <c r="AM7" i="10"/>
  <c r="AM8" i="10"/>
  <c r="AM10" i="10"/>
  <c r="AM11" i="10"/>
  <c r="AM12" i="10"/>
  <c r="AM14" i="10"/>
  <c r="AM17" i="10"/>
  <c r="AM19" i="10"/>
  <c r="AM21" i="10"/>
  <c r="AM26" i="10"/>
  <c r="AM47" i="10"/>
  <c r="AM52" i="10"/>
  <c r="AM55" i="10"/>
  <c r="AM56" i="10"/>
  <c r="AM57" i="10"/>
  <c r="AM59" i="10"/>
  <c r="AM61" i="10"/>
  <c r="AM70" i="10"/>
  <c r="AM72" i="10"/>
  <c r="D75" i="10"/>
  <c r="J75" i="10"/>
  <c r="M75" i="10"/>
  <c r="O75" i="10"/>
  <c r="R75" i="10"/>
  <c r="T75" i="10"/>
  <c r="Y75" i="10"/>
  <c r="AA75" i="10"/>
  <c r="AG75" i="10"/>
  <c r="AM9" i="10"/>
  <c r="AM13" i="10"/>
  <c r="AM15" i="10"/>
  <c r="AM18" i="10"/>
  <c r="AM22" i="10"/>
  <c r="AM23" i="10"/>
  <c r="AM25" i="10"/>
  <c r="AM27" i="10"/>
  <c r="AM29" i="10"/>
  <c r="AM31" i="10"/>
  <c r="AM33" i="10"/>
  <c r="AM35" i="10"/>
  <c r="AM37" i="10"/>
  <c r="AM39" i="10"/>
  <c r="AM41" i="10"/>
  <c r="AM43" i="10"/>
  <c r="AM44" i="10"/>
  <c r="AM48" i="10"/>
  <c r="AM51" i="10"/>
  <c r="AM53" i="10"/>
  <c r="AM54" i="10"/>
  <c r="AM58" i="10"/>
  <c r="AM60" i="10"/>
  <c r="AM69" i="10"/>
  <c r="AM71" i="10"/>
  <c r="AM73" i="10"/>
  <c r="BA59" i="9"/>
  <c r="E76" i="9"/>
  <c r="I76" i="9"/>
  <c r="AU76" i="9"/>
  <c r="BA6" i="9"/>
  <c r="BA75" i="9"/>
  <c r="BA9" i="9"/>
  <c r="BA72" i="9"/>
  <c r="BA13" i="9"/>
  <c r="BA47" i="9"/>
  <c r="BA18" i="9"/>
  <c r="BA26" i="9"/>
  <c r="BA37" i="9"/>
  <c r="BA39" i="9"/>
  <c r="BA40" i="9"/>
  <c r="BA45" i="9"/>
  <c r="BA48" i="9"/>
  <c r="BA60" i="9"/>
  <c r="BA10" i="9"/>
  <c r="BA16" i="9"/>
  <c r="BA22" i="9"/>
  <c r="BA36" i="9"/>
  <c r="BA43" i="9"/>
  <c r="BA44" i="9"/>
  <c r="BA51" i="9"/>
  <c r="BA55" i="9"/>
  <c r="BA56" i="9"/>
  <c r="BA70" i="9"/>
  <c r="BA14" i="9"/>
  <c r="BA30" i="9"/>
  <c r="BA32" i="9"/>
  <c r="BA34" i="9"/>
  <c r="BA74" i="9"/>
  <c r="K76" i="9"/>
  <c r="BA8" i="9"/>
  <c r="BA12" i="9"/>
  <c r="BA17" i="9"/>
  <c r="BA20" i="9"/>
  <c r="BA24" i="9"/>
  <c r="BA28" i="9"/>
  <c r="BA31" i="9"/>
  <c r="BA33" i="9"/>
  <c r="BA35" i="9"/>
  <c r="BA41" i="9"/>
  <c r="BA49" i="9"/>
  <c r="BA53" i="9"/>
  <c r="BA57" i="9"/>
  <c r="BA58" i="9"/>
  <c r="BA61" i="9"/>
  <c r="AW76" i="9"/>
  <c r="BA7" i="9"/>
  <c r="BA11" i="9"/>
  <c r="BA15" i="9"/>
  <c r="BA19" i="9"/>
  <c r="BA23" i="9"/>
  <c r="BA27" i="9"/>
  <c r="C76" i="9"/>
  <c r="H76" i="9"/>
  <c r="J76" i="9"/>
  <c r="L76" i="9"/>
  <c r="N76" i="9"/>
  <c r="S76" i="9"/>
  <c r="AT76" i="9"/>
  <c r="AX76" i="9"/>
  <c r="BA38" i="9"/>
  <c r="BA46" i="9"/>
  <c r="BA54" i="9"/>
  <c r="BA69" i="9"/>
  <c r="BA71" i="9"/>
  <c r="BA73" i="9"/>
  <c r="AM6" i="10" l="1"/>
  <c r="AM16" i="10"/>
  <c r="AM50" i="10"/>
  <c r="AM49" i="10"/>
  <c r="X75" i="10"/>
  <c r="AM46" i="10"/>
  <c r="AM42" i="10"/>
  <c r="AH75" i="10"/>
  <c r="W75" i="10"/>
  <c r="F75" i="10"/>
  <c r="AM5" i="10"/>
  <c r="BA42" i="9"/>
  <c r="BA52" i="9"/>
  <c r="BA50" i="9"/>
  <c r="BA29" i="9"/>
  <c r="BA5" i="9"/>
  <c r="AV76" i="9"/>
  <c r="BA25" i="9"/>
  <c r="BA21" i="9"/>
  <c r="BA76" i="9" l="1"/>
  <c r="AM75" i="10"/>
  <c r="AX82" i="7" l="1"/>
  <c r="AV82" i="7" l="1"/>
</calcChain>
</file>

<file path=xl/comments1.xml><?xml version="1.0" encoding="utf-8"?>
<comments xmlns="http://schemas.openxmlformats.org/spreadsheetml/2006/main">
  <authors>
    <author>гуо</author>
  </authors>
  <commentList>
    <comment ref="AD6" authorId="0" shapeId="0">
      <text>
        <r>
          <rPr>
            <b/>
            <sz val="8"/>
            <color indexed="81"/>
            <rFont val="Tahoma"/>
            <family val="2"/>
            <charset val="204"/>
          </rPr>
          <t>гуо:</t>
        </r>
        <r>
          <rPr>
            <sz val="8"/>
            <color indexed="81"/>
            <rFont val="Tahoma"/>
            <family val="2"/>
            <charset val="204"/>
          </rPr>
          <t xml:space="preserve">
36% от проекта</t>
        </r>
      </text>
    </comment>
    <comment ref="AE6" authorId="0" shapeId="0">
      <text>
        <r>
          <rPr>
            <b/>
            <sz val="8"/>
            <color indexed="81"/>
            <rFont val="Tahoma"/>
            <family val="2"/>
            <charset val="204"/>
          </rPr>
          <t>гуо:</t>
        </r>
        <r>
          <rPr>
            <sz val="8"/>
            <color indexed="81"/>
            <rFont val="Tahoma"/>
            <family val="2"/>
            <charset val="204"/>
          </rPr>
          <t xml:space="preserve">
36% от проекта</t>
        </r>
      </text>
    </comment>
    <comment ref="AU6" authorId="0" shapeId="0">
      <text>
        <r>
          <rPr>
            <b/>
            <sz val="8"/>
            <color indexed="81"/>
            <rFont val="Tahoma"/>
            <family val="2"/>
            <charset val="204"/>
          </rPr>
          <t>гуо:</t>
        </r>
        <r>
          <rPr>
            <sz val="8"/>
            <color indexed="81"/>
            <rFont val="Tahoma"/>
            <family val="2"/>
            <charset val="204"/>
          </rPr>
          <t xml:space="preserve">
47% от проекта</t>
        </r>
      </text>
    </comment>
    <comment ref="AX6" authorId="0" shapeId="0">
      <text>
        <r>
          <rPr>
            <b/>
            <sz val="8"/>
            <color indexed="81"/>
            <rFont val="Tahoma"/>
            <family val="2"/>
            <charset val="204"/>
          </rPr>
          <t>гуо:</t>
        </r>
        <r>
          <rPr>
            <sz val="8"/>
            <color indexed="81"/>
            <rFont val="Tahoma"/>
            <family val="2"/>
            <charset val="204"/>
          </rPr>
          <t xml:space="preserve">
32% от проекта</t>
        </r>
      </text>
    </comment>
    <comment ref="AY6" authorId="0" shapeId="0">
      <text>
        <r>
          <rPr>
            <b/>
            <sz val="8"/>
            <color indexed="81"/>
            <rFont val="Tahoma"/>
            <family val="2"/>
            <charset val="204"/>
          </rPr>
          <t>гуо:</t>
        </r>
        <r>
          <rPr>
            <sz val="8"/>
            <color indexed="81"/>
            <rFont val="Tahoma"/>
            <family val="2"/>
            <charset val="204"/>
          </rPr>
          <t xml:space="preserve">
32% от проекта</t>
        </r>
      </text>
    </comment>
    <comment ref="BC6" authorId="0" shapeId="0">
      <text>
        <r>
          <rPr>
            <b/>
            <sz val="8"/>
            <color indexed="81"/>
            <rFont val="Tahoma"/>
            <family val="2"/>
            <charset val="204"/>
          </rPr>
          <t>гуо:</t>
        </r>
        <r>
          <rPr>
            <sz val="8"/>
            <color indexed="81"/>
            <rFont val="Tahoma"/>
            <family val="2"/>
            <charset val="204"/>
          </rPr>
          <t xml:space="preserve">
32% от проекта</t>
        </r>
      </text>
    </comment>
  </commentList>
</comments>
</file>

<file path=xl/comments2.xml><?xml version="1.0" encoding="utf-8"?>
<comments xmlns="http://schemas.openxmlformats.org/spreadsheetml/2006/main">
  <authors>
    <author>гуо</author>
  </authors>
  <commentList>
    <comment ref="E5" authorId="0" shapeId="0">
      <text>
        <r>
          <rPr>
            <b/>
            <sz val="8"/>
            <color indexed="81"/>
            <rFont val="Tahoma"/>
            <family val="2"/>
            <charset val="204"/>
          </rPr>
          <t>гуо:</t>
        </r>
        <r>
          <rPr>
            <sz val="8"/>
            <color indexed="81"/>
            <rFont val="Tahoma"/>
            <family val="2"/>
            <charset val="204"/>
          </rPr>
          <t xml:space="preserve">
118% от проекта</t>
        </r>
      </text>
    </comment>
    <comment ref="E6" authorId="0" shapeId="0">
      <text>
        <r>
          <rPr>
            <b/>
            <sz val="8"/>
            <color indexed="81"/>
            <rFont val="Tahoma"/>
            <family val="2"/>
            <charset val="204"/>
          </rPr>
          <t>гуо:</t>
        </r>
        <r>
          <rPr>
            <sz val="8"/>
            <color indexed="81"/>
            <rFont val="Tahoma"/>
            <family val="2"/>
            <charset val="204"/>
          </rPr>
          <t xml:space="preserve">
118% от проекта</t>
        </r>
      </text>
    </comment>
    <comment ref="AK6" authorId="0" shapeId="0">
      <text>
        <r>
          <rPr>
            <b/>
            <sz val="8"/>
            <color indexed="81"/>
            <rFont val="Tahoma"/>
            <family val="2"/>
            <charset val="204"/>
          </rPr>
          <t>гуо:</t>
        </r>
        <r>
          <rPr>
            <sz val="8"/>
            <color indexed="81"/>
            <rFont val="Tahoma"/>
            <family val="2"/>
            <charset val="204"/>
          </rPr>
          <t xml:space="preserve">
36% от проекта</t>
        </r>
      </text>
    </comment>
    <comment ref="AL6" authorId="0" shapeId="0">
      <text>
        <r>
          <rPr>
            <b/>
            <sz val="8"/>
            <color indexed="81"/>
            <rFont val="Tahoma"/>
            <family val="2"/>
            <charset val="204"/>
          </rPr>
          <t>гуо:</t>
        </r>
        <r>
          <rPr>
            <sz val="8"/>
            <color indexed="81"/>
            <rFont val="Tahoma"/>
            <family val="2"/>
            <charset val="204"/>
          </rPr>
          <t xml:space="preserve">
36% от проекта</t>
        </r>
      </text>
    </comment>
    <comment ref="BB6" authorId="0" shapeId="0">
      <text>
        <r>
          <rPr>
            <b/>
            <sz val="8"/>
            <color indexed="81"/>
            <rFont val="Tahoma"/>
            <family val="2"/>
            <charset val="204"/>
          </rPr>
          <t>гуо:</t>
        </r>
        <r>
          <rPr>
            <sz val="8"/>
            <color indexed="81"/>
            <rFont val="Tahoma"/>
            <family val="2"/>
            <charset val="204"/>
          </rPr>
          <t xml:space="preserve">
47% от проекта</t>
        </r>
      </text>
    </comment>
    <comment ref="BE6" authorId="0" shapeId="0">
      <text>
        <r>
          <rPr>
            <b/>
            <sz val="8"/>
            <color indexed="81"/>
            <rFont val="Tahoma"/>
            <family val="2"/>
            <charset val="204"/>
          </rPr>
          <t>гуо:</t>
        </r>
        <r>
          <rPr>
            <sz val="8"/>
            <color indexed="81"/>
            <rFont val="Tahoma"/>
            <family val="2"/>
            <charset val="204"/>
          </rPr>
          <t xml:space="preserve">
32% от проекта</t>
        </r>
      </text>
    </comment>
    <comment ref="BF6" authorId="0" shapeId="0">
      <text>
        <r>
          <rPr>
            <b/>
            <sz val="8"/>
            <color indexed="81"/>
            <rFont val="Tahoma"/>
            <family val="2"/>
            <charset val="204"/>
          </rPr>
          <t>гуо:</t>
        </r>
        <r>
          <rPr>
            <sz val="8"/>
            <color indexed="81"/>
            <rFont val="Tahoma"/>
            <family val="2"/>
            <charset val="204"/>
          </rPr>
          <t xml:space="preserve">
32% от проекта</t>
        </r>
      </text>
    </comment>
    <comment ref="BJ6" authorId="0" shapeId="0">
      <text>
        <r>
          <rPr>
            <b/>
            <sz val="8"/>
            <color indexed="81"/>
            <rFont val="Tahoma"/>
            <family val="2"/>
            <charset val="204"/>
          </rPr>
          <t>гуо:</t>
        </r>
        <r>
          <rPr>
            <sz val="8"/>
            <color indexed="81"/>
            <rFont val="Tahoma"/>
            <family val="2"/>
            <charset val="204"/>
          </rPr>
          <t xml:space="preserve">
32% от проекта</t>
        </r>
      </text>
    </comment>
  </commentList>
</comments>
</file>

<file path=xl/comments3.xml><?xml version="1.0" encoding="utf-8"?>
<comments xmlns="http://schemas.openxmlformats.org/spreadsheetml/2006/main">
  <authors>
    <author>гуо</author>
  </authors>
  <commentList>
    <comment ref="E5" authorId="0" shapeId="0">
      <text>
        <r>
          <rPr>
            <b/>
            <sz val="8"/>
            <color indexed="81"/>
            <rFont val="Tahoma"/>
            <family val="2"/>
            <charset val="204"/>
          </rPr>
          <t>гуо:</t>
        </r>
        <r>
          <rPr>
            <sz val="8"/>
            <color indexed="81"/>
            <rFont val="Tahoma"/>
            <family val="2"/>
            <charset val="204"/>
          </rPr>
          <t xml:space="preserve">
118% от проекта</t>
        </r>
      </text>
    </comment>
    <comment ref="E6" authorId="0" shapeId="0">
      <text>
        <r>
          <rPr>
            <b/>
            <sz val="8"/>
            <color indexed="81"/>
            <rFont val="Tahoma"/>
            <family val="2"/>
            <charset val="204"/>
          </rPr>
          <t>гуо:</t>
        </r>
        <r>
          <rPr>
            <sz val="8"/>
            <color indexed="81"/>
            <rFont val="Tahoma"/>
            <family val="2"/>
            <charset val="204"/>
          </rPr>
          <t xml:space="preserve">
118% от проекта</t>
        </r>
      </text>
    </comment>
    <comment ref="AK6" authorId="0" shapeId="0">
      <text>
        <r>
          <rPr>
            <b/>
            <sz val="8"/>
            <color indexed="81"/>
            <rFont val="Tahoma"/>
            <family val="2"/>
            <charset val="204"/>
          </rPr>
          <t>гуо:</t>
        </r>
        <r>
          <rPr>
            <sz val="8"/>
            <color indexed="81"/>
            <rFont val="Tahoma"/>
            <family val="2"/>
            <charset val="204"/>
          </rPr>
          <t xml:space="preserve">
36% от проекта</t>
        </r>
      </text>
    </comment>
    <comment ref="AL6" authorId="0" shapeId="0">
      <text>
        <r>
          <rPr>
            <b/>
            <sz val="8"/>
            <color indexed="81"/>
            <rFont val="Tahoma"/>
            <family val="2"/>
            <charset val="204"/>
          </rPr>
          <t>гуо:</t>
        </r>
        <r>
          <rPr>
            <sz val="8"/>
            <color indexed="81"/>
            <rFont val="Tahoma"/>
            <family val="2"/>
            <charset val="204"/>
          </rPr>
          <t xml:space="preserve">
36% от проекта</t>
        </r>
      </text>
    </comment>
    <comment ref="BB6" authorId="0" shapeId="0">
      <text>
        <r>
          <rPr>
            <b/>
            <sz val="8"/>
            <color indexed="81"/>
            <rFont val="Tahoma"/>
            <family val="2"/>
            <charset val="204"/>
          </rPr>
          <t>гуо:</t>
        </r>
        <r>
          <rPr>
            <sz val="8"/>
            <color indexed="81"/>
            <rFont val="Tahoma"/>
            <family val="2"/>
            <charset val="204"/>
          </rPr>
          <t xml:space="preserve">
47% от проекта</t>
        </r>
      </text>
    </comment>
    <comment ref="BE6" authorId="0" shapeId="0">
      <text>
        <r>
          <rPr>
            <b/>
            <sz val="8"/>
            <color indexed="81"/>
            <rFont val="Tahoma"/>
            <family val="2"/>
            <charset val="204"/>
          </rPr>
          <t>гуо:</t>
        </r>
        <r>
          <rPr>
            <sz val="8"/>
            <color indexed="81"/>
            <rFont val="Tahoma"/>
            <family val="2"/>
            <charset val="204"/>
          </rPr>
          <t xml:space="preserve">
32% от проекта</t>
        </r>
      </text>
    </comment>
    <comment ref="BF6" authorId="0" shapeId="0">
      <text>
        <r>
          <rPr>
            <b/>
            <sz val="8"/>
            <color indexed="81"/>
            <rFont val="Tahoma"/>
            <family val="2"/>
            <charset val="204"/>
          </rPr>
          <t>гуо:</t>
        </r>
        <r>
          <rPr>
            <sz val="8"/>
            <color indexed="81"/>
            <rFont val="Tahoma"/>
            <family val="2"/>
            <charset val="204"/>
          </rPr>
          <t xml:space="preserve">
32% от проекта</t>
        </r>
      </text>
    </comment>
    <comment ref="BJ6" authorId="0" shapeId="0">
      <text>
        <r>
          <rPr>
            <b/>
            <sz val="8"/>
            <color indexed="81"/>
            <rFont val="Tahoma"/>
            <family val="2"/>
            <charset val="204"/>
          </rPr>
          <t>гуо:</t>
        </r>
        <r>
          <rPr>
            <sz val="8"/>
            <color indexed="81"/>
            <rFont val="Tahoma"/>
            <family val="2"/>
            <charset val="204"/>
          </rPr>
          <t xml:space="preserve">
32% от проекта</t>
        </r>
      </text>
    </comment>
  </commentList>
</comments>
</file>

<file path=xl/sharedStrings.xml><?xml version="1.0" encoding="utf-8"?>
<sst xmlns="http://schemas.openxmlformats.org/spreadsheetml/2006/main" count="906" uniqueCount="423">
  <si>
    <t>статья 221</t>
  </si>
  <si>
    <t>статья 223</t>
  </si>
  <si>
    <t>статья 226</t>
  </si>
  <si>
    <t>статья      290</t>
  </si>
  <si>
    <t>статья 340</t>
  </si>
  <si>
    <t>МБДОУ № 1</t>
  </si>
  <si>
    <t>МБДОУ № 2</t>
  </si>
  <si>
    <t>МБДОУ № 3</t>
  </si>
  <si>
    <t>МБДОУ№ 4</t>
  </si>
  <si>
    <t>МДОУ № 6</t>
  </si>
  <si>
    <t>МДОУ № 7</t>
  </si>
  <si>
    <t>МДОУ № 8</t>
  </si>
  <si>
    <t>МДОУ № 9</t>
  </si>
  <si>
    <t>МДОУ № 11</t>
  </si>
  <si>
    <t>МДОУ № 12</t>
  </si>
  <si>
    <t>МДОУ№  14</t>
  </si>
  <si>
    <t>МДОУ № 15</t>
  </si>
  <si>
    <t>МДОУ № 17</t>
  </si>
  <si>
    <t>МДОУ № 19</t>
  </si>
  <si>
    <t>МДОУ № 21</t>
  </si>
  <si>
    <t>МДОУ № 22</t>
  </si>
  <si>
    <t>МДОУ № 29</t>
  </si>
  <si>
    <t>МДОУ № 30</t>
  </si>
  <si>
    <t>МДОУ № 31</t>
  </si>
  <si>
    <t>МДОУ № 33</t>
  </si>
  <si>
    <t>МДОУ № 34</t>
  </si>
  <si>
    <t>МДОУ № 35</t>
  </si>
  <si>
    <t>МДОУ № 37</t>
  </si>
  <si>
    <t>МДОУ № 38</t>
  </si>
  <si>
    <t>МДОУ № 39</t>
  </si>
  <si>
    <t>МДОУ № 40</t>
  </si>
  <si>
    <t>МДОУ № 41</t>
  </si>
  <si>
    <t xml:space="preserve">МДОУ № 43 </t>
  </si>
  <si>
    <t>МДОУ № 44</t>
  </si>
  <si>
    <t>МДОУ № 47</t>
  </si>
  <si>
    <t>МДОУ № 49</t>
  </si>
  <si>
    <t>МДОУ № 50</t>
  </si>
  <si>
    <t>МДОУ № 53</t>
  </si>
  <si>
    <t>МДОУ № 56</t>
  </si>
  <si>
    <t>МДОУ № 59</t>
  </si>
  <si>
    <t>МДОУ № 60</t>
  </si>
  <si>
    <t xml:space="preserve">МДОУ № 62  </t>
  </si>
  <si>
    <t>МДОУ № 63</t>
  </si>
  <si>
    <t>МДОУ № 65</t>
  </si>
  <si>
    <t>МДОУ № 69</t>
  </si>
  <si>
    <t>МДОУ № 70</t>
  </si>
  <si>
    <t>МДОУ № 72</t>
  </si>
  <si>
    <t>МДОУ №73</t>
  </si>
  <si>
    <t>МДОУ №75</t>
  </si>
  <si>
    <t>МДОУ №76</t>
  </si>
  <si>
    <t>МДОУ №81</t>
  </si>
  <si>
    <t>МДОУ №83</t>
  </si>
  <si>
    <t>МДОУ №84</t>
  </si>
  <si>
    <t>МДОУ №85</t>
  </si>
  <si>
    <t>МДОУ №86</t>
  </si>
  <si>
    <t>МДОУ №87</t>
  </si>
  <si>
    <t>МДОУ №88</t>
  </si>
  <si>
    <t>МДОУ №90</t>
  </si>
  <si>
    <t>МДОУ №91</t>
  </si>
  <si>
    <t>МДОУ №93</t>
  </si>
  <si>
    <t>МДОУ №94</t>
  </si>
  <si>
    <t>МДОУ №95</t>
  </si>
  <si>
    <t>МДОУ №96</t>
  </si>
  <si>
    <t>Прогим.№27</t>
  </si>
  <si>
    <t>Прогим.№52</t>
  </si>
  <si>
    <t>Прогим.№66</t>
  </si>
  <si>
    <t>Прогим.№68</t>
  </si>
  <si>
    <t>Прогим.№71</t>
  </si>
  <si>
    <t>Прогим.№78</t>
  </si>
  <si>
    <t>ИТОГО</t>
  </si>
  <si>
    <t>МДОУ № 20</t>
  </si>
  <si>
    <t>МДОУ № 45</t>
  </si>
  <si>
    <t>МДОУ №77</t>
  </si>
  <si>
    <t>МДОУ № 25</t>
  </si>
  <si>
    <t>МДОУ № 42</t>
  </si>
  <si>
    <t>итого 211  госстандарт</t>
  </si>
  <si>
    <t>211 ст. местный бюджет</t>
  </si>
  <si>
    <t>итого 213  госстандарт</t>
  </si>
  <si>
    <t>213 ст. местный бюджет</t>
  </si>
  <si>
    <t>Субсидии бюджетным учреждениям на финансовое обеспечение государственного задания на оказаниие муниципальных услуг</t>
  </si>
  <si>
    <t>Субвенции</t>
  </si>
  <si>
    <t>в том числе</t>
  </si>
  <si>
    <t>связь</t>
  </si>
  <si>
    <t>интернет</t>
  </si>
  <si>
    <t>теплоснабжение</t>
  </si>
  <si>
    <t>водоснабжение</t>
  </si>
  <si>
    <t xml:space="preserve">водотведение </t>
  </si>
  <si>
    <t>газ</t>
  </si>
  <si>
    <t>Дезинфекция, дератизация</t>
  </si>
  <si>
    <t>вызов ТБО</t>
  </si>
  <si>
    <t>Тех.обсл. газ.оборуд., лифта</t>
  </si>
  <si>
    <t>Информ. услуги</t>
  </si>
  <si>
    <t>подписка</t>
  </si>
  <si>
    <t>установка антивирусной программы</t>
  </si>
  <si>
    <t>ОВО</t>
  </si>
  <si>
    <t>земельный налог</t>
  </si>
  <si>
    <t>имущественный налог</t>
  </si>
  <si>
    <t>плата за негативное воздействие на окруж. среду</t>
  </si>
  <si>
    <t>госпошлина</t>
  </si>
  <si>
    <t>ВСЕГО</t>
  </si>
  <si>
    <t xml:space="preserve">информационно-технич. сопровож.1С </t>
  </si>
  <si>
    <t>Програмное обеспечение 1-С "Зарплата и кадры"</t>
  </si>
  <si>
    <t xml:space="preserve">Сдача электронных отчетов </t>
  </si>
  <si>
    <t>ЭЦП (фонды, госуслуги) /                              программа эл. отчетов (Астрал / Контур)</t>
  </si>
  <si>
    <t xml:space="preserve">кредиторка по 223 ст. </t>
  </si>
  <si>
    <t>тех. Обсл. Тревожной кнопки</t>
  </si>
  <si>
    <t>тех. обсл. Пожарной сигнал.</t>
  </si>
  <si>
    <t>наименование учреждения</t>
  </si>
  <si>
    <t>МДОУ № 67</t>
  </si>
  <si>
    <t>заправка картрижда</t>
  </si>
  <si>
    <t>поверка весов</t>
  </si>
  <si>
    <t>текущий ремонт оборудования</t>
  </si>
  <si>
    <t>Тех. обсл. мед. оборудования</t>
  </si>
  <si>
    <t>услуги по утилизации биол. и пром. отходов</t>
  </si>
  <si>
    <t>Программное обеспечение лицензионное (Windows)</t>
  </si>
  <si>
    <t>Проектные работы в области негативного воздействия на окружающую среду</t>
  </si>
  <si>
    <t>Подготовка к аттестации по профстандарту "Гл.бухгалтер"</t>
  </si>
  <si>
    <t>Обучение на курсах по госзакупкам</t>
  </si>
  <si>
    <t>Мероприятия по ст. 290 -членские взносы (обучение бухгалтеров)</t>
  </si>
  <si>
    <t>программа Энергосбережения (итого)</t>
  </si>
  <si>
    <t xml:space="preserve">программа Энергосбережения </t>
  </si>
  <si>
    <t>программа   развитие муниципальной системы (местный бюджет)</t>
  </si>
  <si>
    <t>ГОССТАНДАРТ</t>
  </si>
  <si>
    <t xml:space="preserve">Компенсация части родительской платы за содержание ребенка в государственных ,муниципальных  учрежденияхи иных образовательных организациях в Республике Дагестан, реализующих основную общеобразовательную программу дошкольного образования (субвенция).                                             </t>
  </si>
  <si>
    <t>аттестация рабочих мест</t>
  </si>
  <si>
    <t>УТВЕРЖДЕНО</t>
  </si>
  <si>
    <t>Приказом МКУ</t>
  </si>
  <si>
    <t>"Управление образования"</t>
  </si>
  <si>
    <t>от _____________ №_________</t>
  </si>
  <si>
    <t>№</t>
  </si>
  <si>
    <t>Наименование учреждения</t>
  </si>
  <si>
    <t>Размер субсидий (тыс. руб.)</t>
  </si>
  <si>
    <t>К.А. Алиева</t>
  </si>
  <si>
    <t>МБДОУ "Д/С№  15"</t>
  </si>
  <si>
    <t>МБДОУ "Д/С№  21"</t>
  </si>
  <si>
    <t>МБДОУ "ЦРР-Д/С№ 22"</t>
  </si>
  <si>
    <t>МБДОУ "Д/С№ 25"</t>
  </si>
  <si>
    <t>МБДОУ "Д/С№ 29"</t>
  </si>
  <si>
    <t>МБДОУ "ЦРР-Д/С№ 30"</t>
  </si>
  <si>
    <t>МБДОУ "Д/С№ 31"</t>
  </si>
  <si>
    <t>МБДОУ "Д/С№ 33"</t>
  </si>
  <si>
    <t>МБДО У"ЦРР-Д/С№ 34"</t>
  </si>
  <si>
    <t>МБДОУ "Д/С№  35"</t>
  </si>
  <si>
    <t>МБДОУ "ЦРР-Д/С№ 37"</t>
  </si>
  <si>
    <t>МБДОУ "ЦРР-Д/С№ 38"</t>
  </si>
  <si>
    <t>МБДОУ "ЦРР-Д/С№ 39"</t>
  </si>
  <si>
    <t>МБДОУ "Д/С№  40"</t>
  </si>
  <si>
    <t>МБДОУ "Д/С№  41"</t>
  </si>
  <si>
    <t>МБДОУ "ЦРР-Д/С№ 42"</t>
  </si>
  <si>
    <t>МБДОУ "ЦРР-Д/С№ 43"</t>
  </si>
  <si>
    <t>МБДОУ "ЦРР-Д/С№ 44"</t>
  </si>
  <si>
    <t>МБДОУ "Д/С№ 45"</t>
  </si>
  <si>
    <t>МБДОУ "Д/С№ 47"</t>
  </si>
  <si>
    <t>МБДОУ "ЦРР-Д/С№ 49"</t>
  </si>
  <si>
    <t>МБДОУ "ЦРР-Д/С№ 50"</t>
  </si>
  <si>
    <t>МБДОУ "Д/С№  53"</t>
  </si>
  <si>
    <t>МБДОУ "Д/С№  56"</t>
  </si>
  <si>
    <t>МБДОУ "ЦРР-Д/С№ 59"</t>
  </si>
  <si>
    <t>МБДОУ "Д/С№  60"</t>
  </si>
  <si>
    <t>МБДОУ "ЦРР-Д/С№ 62"</t>
  </si>
  <si>
    <t>МБДОУ "Д/С№  63"</t>
  </si>
  <si>
    <t>МБДОУ "Д/С№  65"</t>
  </si>
  <si>
    <t>МБДОУ "ЦРР-Д/С№ 69"</t>
  </si>
  <si>
    <t>МБДОУ "Д/С№  72"</t>
  </si>
  <si>
    <t>МБДОУ "Д/С№  73"</t>
  </si>
  <si>
    <t>МБДОУ "Д/С№  75"</t>
  </si>
  <si>
    <t>МБДОУ "Д/С№  76"</t>
  </si>
  <si>
    <t>МБДОУ "Д/С№  77"</t>
  </si>
  <si>
    <t>МБДОУ "ЦРР-Д/С№ 81"</t>
  </si>
  <si>
    <t>МБДОУ "Д/С№  83"</t>
  </si>
  <si>
    <t>МБДОУ "ЦРР-Д/С№ 84"</t>
  </si>
  <si>
    <t>МБДОУ "ЦРР-Д/С№ 85"</t>
  </si>
  <si>
    <t>МБДОУ "ЦРР-Д/С№ 86"</t>
  </si>
  <si>
    <t>МБДОУ "ЦРР-Д/С№ 87"</t>
  </si>
  <si>
    <t>МБДОУ "Д/С№  88"</t>
  </si>
  <si>
    <t>МБДОУ "Д/С№  90"</t>
  </si>
  <si>
    <t>МБДОУ "Д/С№  91"</t>
  </si>
  <si>
    <t>МБДОУ "Д/С№  93"</t>
  </si>
  <si>
    <t>МБДОУ "Д/С№  94"</t>
  </si>
  <si>
    <t>МБДОУ "Д/С№  95"</t>
  </si>
  <si>
    <t>МБДОУ "Д/С№  96"</t>
  </si>
  <si>
    <t>МБДОУ "Д/С№  67"</t>
  </si>
  <si>
    <t>МБДОУ "Д/С № 1"</t>
  </si>
  <si>
    <t>МУН. ЗАДАНИЕ 2018 САДЫ</t>
  </si>
  <si>
    <t>нормативные затраты на оплату труда</t>
  </si>
  <si>
    <t>Статья 211 основ раб-ки</t>
  </si>
  <si>
    <t>статья 213</t>
  </si>
  <si>
    <t>Статья 211 другие ра-ки</t>
  </si>
  <si>
    <t>112,122 "Прочие выплаты."</t>
  </si>
  <si>
    <t>нормативные затраты на приобр. услуг связи ст.221</t>
  </si>
  <si>
    <t>нормативные затраты на коммун. Услуги ст.223</t>
  </si>
  <si>
    <t>Погаш. задолж. по статье 223</t>
  </si>
  <si>
    <t>Прочие нормативные затраты (ст.225)</t>
  </si>
  <si>
    <t>Иные нормативные затраты (ст.226)</t>
  </si>
  <si>
    <t>244 Иные нормативные затраты (ст.290)</t>
  </si>
  <si>
    <t>в т.ч.</t>
  </si>
  <si>
    <t xml:space="preserve"> 850- Уплата налогов, сборов и иных платежей</t>
  </si>
  <si>
    <t xml:space="preserve">статья 290 </t>
  </si>
  <si>
    <t>Нормативные затраты на приоб.мат. услуг (ст.340)</t>
  </si>
  <si>
    <t>Нормативные затраты на приоб.мат. услуг (ст.340)госстандарт</t>
  </si>
  <si>
    <t>Всего</t>
  </si>
  <si>
    <t>в.т.ч. Воспитатели</t>
  </si>
  <si>
    <t>водоснабж-100%</t>
  </si>
  <si>
    <t>водоотвед-100%</t>
  </si>
  <si>
    <t>теплоснаб-50%</t>
  </si>
  <si>
    <t>эл/энергия-90%</t>
  </si>
  <si>
    <t>газ 50%</t>
  </si>
  <si>
    <t>Дизинфекц.</t>
  </si>
  <si>
    <t>инфрм услуги</t>
  </si>
  <si>
    <t>инкассация</t>
  </si>
  <si>
    <t>сдача отчетов</t>
  </si>
  <si>
    <t>медосмотр</t>
  </si>
  <si>
    <t>установка тревожной сигнализации</t>
  </si>
  <si>
    <t>Навигационно-информационное обслуживание траспортных средств</t>
  </si>
  <si>
    <t>Типографские услуги</t>
  </si>
  <si>
    <t>инф. тех. сопров. 1С</t>
  </si>
  <si>
    <r>
      <t xml:space="preserve">Программное обеспечение </t>
    </r>
    <r>
      <rPr>
        <b/>
        <sz val="10"/>
        <color indexed="8"/>
        <rFont val="Calibri"/>
        <family val="2"/>
        <charset val="204"/>
      </rPr>
      <t xml:space="preserve">1С  </t>
    </r>
    <r>
      <rPr>
        <sz val="10"/>
        <color indexed="8"/>
        <rFont val="Calibri"/>
        <family val="2"/>
        <charset val="204"/>
      </rPr>
      <t xml:space="preserve">   зар. и кадры</t>
    </r>
  </si>
  <si>
    <t>Антивирусн. Программа</t>
  </si>
  <si>
    <t>Подписка</t>
  </si>
  <si>
    <t>ЭЦП</t>
  </si>
  <si>
    <t>Предрейсовый осмотр водителей</t>
  </si>
  <si>
    <t xml:space="preserve">изгот. аттест. </t>
  </si>
  <si>
    <t>прогр. Обесп. windows</t>
  </si>
  <si>
    <t xml:space="preserve">изгот. прил. к аттест. </t>
  </si>
  <si>
    <t>закупка медалей</t>
  </si>
  <si>
    <t>Проектные работы</t>
  </si>
  <si>
    <t>Система контентной фильтрации/родительского контроля</t>
  </si>
  <si>
    <t>Подшивка</t>
  </si>
  <si>
    <t>Противопожареая сигнализация</t>
  </si>
  <si>
    <t>обучение бухг.</t>
  </si>
  <si>
    <t>негатив воздейств</t>
  </si>
  <si>
    <t xml:space="preserve">гос. пошлина </t>
  </si>
  <si>
    <t>МОУ №1</t>
  </si>
  <si>
    <t>МОУ №2</t>
  </si>
  <si>
    <t>МОУ №3</t>
  </si>
  <si>
    <t>МОУ №4</t>
  </si>
  <si>
    <t>МОУ №5</t>
  </si>
  <si>
    <t>МОУ №6</t>
  </si>
  <si>
    <t>МОУ №7</t>
  </si>
  <si>
    <t>МОУ №8</t>
  </si>
  <si>
    <t>МОУ №9</t>
  </si>
  <si>
    <t>МОУ №10</t>
  </si>
  <si>
    <t>МОУ №11</t>
  </si>
  <si>
    <t>МОУ №12</t>
  </si>
  <si>
    <t>МОУ №13</t>
  </si>
  <si>
    <t>МОУ №14</t>
  </si>
  <si>
    <t>МОУ №15</t>
  </si>
  <si>
    <t>МОУ №16</t>
  </si>
  <si>
    <t>МОУ №17</t>
  </si>
  <si>
    <t>МОУ №18</t>
  </si>
  <si>
    <t>МОУ №19</t>
  </si>
  <si>
    <t>МОУ №20</t>
  </si>
  <si>
    <t>МОУ №21</t>
  </si>
  <si>
    <t>МОУ №22</t>
  </si>
  <si>
    <t>МОУ №23</t>
  </si>
  <si>
    <t>МОУ №24</t>
  </si>
  <si>
    <t>МОУ №25</t>
  </si>
  <si>
    <t>МОУ №26</t>
  </si>
  <si>
    <t>МОУ №27</t>
  </si>
  <si>
    <t>МОУ №28</t>
  </si>
  <si>
    <t>МОУ №29</t>
  </si>
  <si>
    <t>МОУ №30</t>
  </si>
  <si>
    <t>МОУ №31</t>
  </si>
  <si>
    <t>МОУ №32</t>
  </si>
  <si>
    <t>МОУ №33</t>
  </si>
  <si>
    <t>МОУ №34</t>
  </si>
  <si>
    <t>МОУ №35</t>
  </si>
  <si>
    <t>МОУ №36</t>
  </si>
  <si>
    <t>МОУ №37</t>
  </si>
  <si>
    <t>МОУ №38</t>
  </si>
  <si>
    <t>МОУ №39</t>
  </si>
  <si>
    <t>МОУ №40</t>
  </si>
  <si>
    <t>МОУ №41</t>
  </si>
  <si>
    <t>МОУ №42</t>
  </si>
  <si>
    <t>МОУ №43</t>
  </si>
  <si>
    <t>МОУ №44</t>
  </si>
  <si>
    <t>МОУ №45</t>
  </si>
  <si>
    <t>МОУ №46</t>
  </si>
  <si>
    <t>МОУ №47</t>
  </si>
  <si>
    <t>МОУ №48</t>
  </si>
  <si>
    <t>МОУ №49</t>
  </si>
  <si>
    <t>МОУ №50</t>
  </si>
  <si>
    <t>МОУ №51</t>
  </si>
  <si>
    <t>МОУ №52</t>
  </si>
  <si>
    <t>МОУ №53</t>
  </si>
  <si>
    <t>МОУ №55</t>
  </si>
  <si>
    <t>МОУ №56</t>
  </si>
  <si>
    <t>МОУ №57</t>
  </si>
  <si>
    <t>МОУ №58</t>
  </si>
  <si>
    <t>Перспектива</t>
  </si>
  <si>
    <t>Академия детства</t>
  </si>
  <si>
    <t>Прогимназия №52</t>
  </si>
  <si>
    <t>Прогимназия №66</t>
  </si>
  <si>
    <t>Прогимназия №68</t>
  </si>
  <si>
    <t>Прогимназия №71</t>
  </si>
  <si>
    <t>Прогимназия №78</t>
  </si>
  <si>
    <t>Итого</t>
  </si>
  <si>
    <t xml:space="preserve">  </t>
  </si>
  <si>
    <t>нормативные затраты на коммун. услуги (ст.223)</t>
  </si>
  <si>
    <t>ст.223 кред. зад.</t>
  </si>
  <si>
    <t>программа энергосбережения</t>
  </si>
  <si>
    <t>статья 290</t>
  </si>
  <si>
    <t>Норм. затраты наприобр. осн.средств (ст.310)</t>
  </si>
  <si>
    <t>тепло   50%</t>
  </si>
  <si>
    <t>эл/энер   10%</t>
  </si>
  <si>
    <t>газ   50%</t>
  </si>
  <si>
    <t>вывоз ТБО</t>
  </si>
  <si>
    <t>тех.обслужива-ние тревожная кнопка</t>
  </si>
  <si>
    <t>перезарядка огнетушителя</t>
  </si>
  <si>
    <t>заправка картриджа</t>
  </si>
  <si>
    <t>проверка весов</t>
  </si>
  <si>
    <t>Тех-ий осмотр автотранспорта</t>
  </si>
  <si>
    <t>услуги по утил.быт. отходов</t>
  </si>
  <si>
    <t>тех.обслужива-ние системы доочистки воды</t>
  </si>
  <si>
    <t>тех. обслужива-ние пожарной сигнализации</t>
  </si>
  <si>
    <t>тех. обслужива-ние газового оборудования</t>
  </si>
  <si>
    <t>тех. обслужива-ние очистных сооружений</t>
  </si>
  <si>
    <t>тех. обслужива-ние мед. оборудования</t>
  </si>
  <si>
    <t>предрейсовый осмотр автомоб.</t>
  </si>
  <si>
    <t>Энергия Р</t>
  </si>
  <si>
    <t>Энергоаудит</t>
  </si>
  <si>
    <t>тревож кноп</t>
  </si>
  <si>
    <t>ОСАГО</t>
  </si>
  <si>
    <t>распил дров</t>
  </si>
  <si>
    <t>Установка видеонаблюдения</t>
  </si>
  <si>
    <t>ООО "Экомир" - проект по окруж. среде</t>
  </si>
  <si>
    <t>Налог на имущество</t>
  </si>
  <si>
    <t>Земельный налог</t>
  </si>
  <si>
    <t>транспорт-ный налог</t>
  </si>
  <si>
    <t>Нормативные затраты на содержание имущества по садам на 2018г</t>
  </si>
  <si>
    <t>Нормативные затраты на оказание муниципальной услуги по школам на 2018г</t>
  </si>
  <si>
    <t>заправка огнетушителей</t>
  </si>
  <si>
    <t>Противопож. Обработка помещ.</t>
  </si>
  <si>
    <t>тех. Обсл. Очист. Сооруж.</t>
  </si>
  <si>
    <t>Противопож. Мероприят.</t>
  </si>
  <si>
    <t>подшивка документов</t>
  </si>
  <si>
    <t>Обучение на курсах по охране труда</t>
  </si>
  <si>
    <t>бюджет охрана</t>
  </si>
  <si>
    <t>изготовл. Бланков, вывесок</t>
  </si>
  <si>
    <t>услуги по размещ. Сайта</t>
  </si>
  <si>
    <t>Лаб. исслед. в рамках произв. контроля</t>
  </si>
  <si>
    <t>прочие</t>
  </si>
  <si>
    <t>статья 340 (госстандарт)</t>
  </si>
  <si>
    <t>статья 340 (мест.)</t>
  </si>
  <si>
    <t>МЕСТНЫЙ</t>
  </si>
  <si>
    <t>Прочие услуги (госстанд) 226</t>
  </si>
  <si>
    <t>Прочие услуги мест 226</t>
  </si>
  <si>
    <t>статья 212</t>
  </si>
  <si>
    <t>обучение мл.восп.</t>
  </si>
  <si>
    <t>Тех.обсл. системы доочистки воды</t>
  </si>
  <si>
    <t>услуги по содержанию имущества ст. 225</t>
  </si>
  <si>
    <t>медикаменты</t>
  </si>
  <si>
    <t>питание пилотные сады</t>
  </si>
  <si>
    <t>Приложение №1</t>
  </si>
  <si>
    <t>МБДОУ "ЦРР-Д/С№  70"</t>
  </si>
  <si>
    <t>МБОУ "Начальная школа - детский сад № 27 "</t>
  </si>
  <si>
    <t>МБОУ "Начальная школа - детский сад № 52"</t>
  </si>
  <si>
    <t>МБОУ "Начальная школа - детский сад № 66"</t>
  </si>
  <si>
    <t>МБОУ "Начальная школа - детский сад № 68"</t>
  </si>
  <si>
    <t>МБОУ "Начальная школа - детский сад № 71"</t>
  </si>
  <si>
    <t>МБОУ "Начальная школа - детский сад № 78"</t>
  </si>
  <si>
    <t>МБДОУ "Д/С № 2"</t>
  </si>
  <si>
    <t>МБДОУ "Д/С № 3"</t>
  </si>
  <si>
    <t>МБДОУ "Д/С № 4"</t>
  </si>
  <si>
    <t>МБДОУ "Д/С № 6"</t>
  </si>
  <si>
    <t>МБДОУ "Д/С № 8"</t>
  </si>
  <si>
    <t>МБДОУ "Д/С № 9"</t>
  </si>
  <si>
    <t>МБДОУ "Д/С № 11"</t>
  </si>
  <si>
    <t>МБДОУ "Д/С № 12"</t>
  </si>
  <si>
    <t>МБДОУ "Д/С № 14"</t>
  </si>
  <si>
    <t>МБДОУ "ЦРР-Д/С№ 17"</t>
  </si>
  <si>
    <t>МБДОУ "Д/С№ 19"</t>
  </si>
  <si>
    <t>МБДОУ "Д/С№ 20"</t>
  </si>
  <si>
    <t xml:space="preserve">                   </t>
  </si>
  <si>
    <t>эл-во</t>
  </si>
  <si>
    <t>МБДОУ "ЦРР-Д/С№ 7"</t>
  </si>
  <si>
    <t xml:space="preserve"> </t>
  </si>
  <si>
    <t>экспертэнергосервис</t>
  </si>
  <si>
    <t>Псих-невр. Диспансер</t>
  </si>
  <si>
    <t>изготовление тех.паспорта</t>
  </si>
  <si>
    <t>Вневед. Охрана</t>
  </si>
  <si>
    <t>билдинг - сады</t>
  </si>
  <si>
    <t>госстан.</t>
  </si>
  <si>
    <t>энергосб.</t>
  </si>
  <si>
    <t xml:space="preserve">мест. </t>
  </si>
  <si>
    <t>пилот. Сад, билдинг сад</t>
  </si>
  <si>
    <t>кредиторка</t>
  </si>
  <si>
    <t>по группам</t>
  </si>
  <si>
    <t>кап. Ремонт</t>
  </si>
  <si>
    <t>от бюджета</t>
  </si>
  <si>
    <t>по штатке госстандарт</t>
  </si>
  <si>
    <t>9,6 на 1 гр.</t>
  </si>
  <si>
    <t>кап рем           20000</t>
  </si>
  <si>
    <t>кред.зад.</t>
  </si>
  <si>
    <t>кредит. По 290</t>
  </si>
  <si>
    <t>статья 310</t>
  </si>
  <si>
    <t>статья      850</t>
  </si>
  <si>
    <t>кредит. По 850</t>
  </si>
  <si>
    <t>доведение35,5% от фонда пед.раб. без.стим. и замены</t>
  </si>
  <si>
    <t>Размеры субсидий, предоставляемые муниципальным бюджетным   дошкольным образовательным учреждениям на финансовое обеспечение выполнения муниципального задания на оказание муниципальных услуг в 2020 году.</t>
  </si>
  <si>
    <t>Начальник отдела экономики</t>
  </si>
  <si>
    <t>и бюджетного планирования</t>
  </si>
  <si>
    <t xml:space="preserve">Администрации г. Махачкалы </t>
  </si>
  <si>
    <t>стим</t>
  </si>
  <si>
    <t>Антитерр. Меропр.</t>
  </si>
  <si>
    <t>спец. Центр</t>
  </si>
  <si>
    <t>МДОУ № 10</t>
  </si>
  <si>
    <t>МДОУ № 13</t>
  </si>
  <si>
    <t>теплоснабж.</t>
  </si>
  <si>
    <t>водоснабжение и водоотвед.</t>
  </si>
  <si>
    <t>установка видеонабл.</t>
  </si>
  <si>
    <t>тест-ковид</t>
  </si>
  <si>
    <t>ПО Смарт</t>
  </si>
  <si>
    <t>сдача эл. Отчетов</t>
  </si>
  <si>
    <t>разработка паспорта обр. отходов</t>
  </si>
  <si>
    <t>остальн. расх.</t>
  </si>
  <si>
    <t>статья 340 санатор.</t>
  </si>
  <si>
    <t>гсм</t>
  </si>
  <si>
    <t>запчасти</t>
  </si>
  <si>
    <t>краска</t>
  </si>
  <si>
    <t>медик.</t>
  </si>
  <si>
    <t>Средства защиты от короновир.</t>
  </si>
  <si>
    <t>остальные расх.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</si>
</sst>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_-* #,##0.0_р_._-;\-* #,##0.0_р_._-;_-* &quot;-&quot;?_р_._-;_-@_-"/>
    <numFmt numFmtId="166" formatCode="#,##0.0_ ;\-#,##0.0\ "/>
    <numFmt numFmtId="167" formatCode="0.000%"/>
    <numFmt numFmtId="168" formatCode="0.0%"/>
  </numFmts>
  <fonts count="31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</borders>
  <cellStyleXfs count="3">
    <xf numFmtId="0" fontId="0" fillId="0" borderId="0"/>
    <xf numFmtId="166" fontId="6" fillId="0" borderId="0" applyFont="0" applyFill="0" applyBorder="0" applyAlignment="0" applyProtection="0"/>
    <xf numFmtId="0" fontId="8" fillId="0" borderId="0"/>
  </cellStyleXfs>
  <cellXfs count="513">
    <xf numFmtId="0" fontId="0" fillId="0" borderId="0" xfId="0"/>
    <xf numFmtId="164" fontId="2" fillId="0" borderId="0" xfId="0" applyNumberFormat="1" applyFont="1"/>
    <xf numFmtId="0" fontId="4" fillId="0" borderId="2" xfId="0" applyFont="1" applyBorder="1"/>
    <xf numFmtId="164" fontId="4" fillId="0" borderId="2" xfId="0" applyNumberFormat="1" applyFont="1" applyFill="1" applyBorder="1"/>
    <xf numFmtId="164" fontId="4" fillId="0" borderId="1" xfId="0" applyNumberFormat="1" applyFont="1" applyFill="1" applyBorder="1"/>
    <xf numFmtId="0" fontId="2" fillId="0" borderId="0" xfId="0" applyFont="1" applyFill="1"/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wrapText="1"/>
    </xf>
    <xf numFmtId="0" fontId="1" fillId="0" borderId="0" xfId="0" applyFont="1" applyAlignment="1">
      <alignment horizontal="center" wrapText="1"/>
    </xf>
    <xf numFmtId="0" fontId="3" fillId="0" borderId="15" xfId="0" applyFont="1" applyFill="1" applyBorder="1" applyAlignment="1">
      <alignment wrapText="1"/>
    </xf>
    <xf numFmtId="164" fontId="4" fillId="0" borderId="20" xfId="0" applyNumberFormat="1" applyFont="1" applyFill="1" applyBorder="1"/>
    <xf numFmtId="164" fontId="4" fillId="0" borderId="11" xfId="0" applyNumberFormat="1" applyFont="1" applyFill="1" applyBorder="1"/>
    <xf numFmtId="164" fontId="4" fillId="0" borderId="21" xfId="0" applyNumberFormat="1" applyFont="1" applyFill="1" applyBorder="1"/>
    <xf numFmtId="164" fontId="4" fillId="0" borderId="20" xfId="0" applyNumberFormat="1" applyFont="1" applyFill="1" applyBorder="1" applyAlignment="1">
      <alignment horizontal="right"/>
    </xf>
    <xf numFmtId="164" fontId="4" fillId="0" borderId="11" xfId="0" applyNumberFormat="1" applyFont="1" applyFill="1" applyBorder="1" applyAlignment="1">
      <alignment horizontal="right"/>
    </xf>
    <xf numFmtId="0" fontId="4" fillId="0" borderId="11" xfId="0" applyNumberFormat="1" applyFont="1" applyFill="1" applyBorder="1" applyAlignment="1">
      <alignment horizontal="right"/>
    </xf>
    <xf numFmtId="164" fontId="4" fillId="0" borderId="21" xfId="0" applyNumberFormat="1" applyFont="1" applyFill="1" applyBorder="1" applyAlignment="1">
      <alignment horizontal="right"/>
    </xf>
    <xf numFmtId="0" fontId="5" fillId="0" borderId="20" xfId="0" applyFont="1" applyBorder="1"/>
    <xf numFmtId="0" fontId="5" fillId="0" borderId="11" xfId="0" applyFont="1" applyBorder="1"/>
    <xf numFmtId="0" fontId="3" fillId="0" borderId="12" xfId="0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12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3" fillId="2" borderId="3" xfId="0" applyFont="1" applyFill="1" applyBorder="1" applyAlignment="1">
      <alignment wrapText="1"/>
    </xf>
    <xf numFmtId="0" fontId="3" fillId="3" borderId="29" xfId="0" applyFont="1" applyFill="1" applyBorder="1" applyAlignment="1">
      <alignment wrapText="1"/>
    </xf>
    <xf numFmtId="164" fontId="5" fillId="4" borderId="6" xfId="0" applyNumberFormat="1" applyFont="1" applyFill="1" applyBorder="1"/>
    <xf numFmtId="164" fontId="5" fillId="4" borderId="9" xfId="0" applyNumberFormat="1" applyFont="1" applyFill="1" applyBorder="1"/>
    <xf numFmtId="164" fontId="5" fillId="4" borderId="7" xfId="0" applyNumberFormat="1" applyFont="1" applyFill="1" applyBorder="1"/>
    <xf numFmtId="164" fontId="5" fillId="4" borderId="2" xfId="0" applyNumberFormat="1" applyFont="1" applyFill="1" applyBorder="1"/>
    <xf numFmtId="0" fontId="1" fillId="0" borderId="0" xfId="0" applyFont="1" applyBorder="1" applyAlignment="1">
      <alignment horizontal="center" wrapText="1"/>
    </xf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horizontal="right"/>
    </xf>
    <xf numFmtId="0" fontId="16" fillId="0" borderId="34" xfId="0" applyFont="1" applyBorder="1" applyAlignment="1">
      <alignment wrapText="1"/>
    </xf>
    <xf numFmtId="49" fontId="17" fillId="0" borderId="42" xfId="0" applyNumberFormat="1" applyFont="1" applyFill="1" applyBorder="1" applyAlignment="1">
      <alignment horizontal="left"/>
    </xf>
    <xf numFmtId="164" fontId="16" fillId="0" borderId="43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6" fillId="0" borderId="35" xfId="0" applyFont="1" applyBorder="1" applyAlignment="1">
      <alignment wrapText="1"/>
    </xf>
    <xf numFmtId="49" fontId="17" fillId="0" borderId="2" xfId="0" applyNumberFormat="1" applyFont="1" applyFill="1" applyBorder="1" applyAlignment="1">
      <alignment horizontal="left"/>
    </xf>
    <xf numFmtId="164" fontId="16" fillId="0" borderId="44" xfId="0" applyNumberFormat="1" applyFont="1" applyFill="1" applyBorder="1" applyAlignment="1">
      <alignment horizontal="center" wrapText="1"/>
    </xf>
    <xf numFmtId="49" fontId="17" fillId="0" borderId="2" xfId="0" applyNumberFormat="1" applyFont="1" applyFill="1" applyBorder="1" applyAlignment="1">
      <alignment horizontal="left" wrapText="1"/>
    </xf>
    <xf numFmtId="49" fontId="17" fillId="0" borderId="1" xfId="0" applyNumberFormat="1" applyFont="1" applyFill="1" applyBorder="1" applyAlignment="1">
      <alignment horizontal="left"/>
    </xf>
    <xf numFmtId="164" fontId="12" fillId="0" borderId="14" xfId="0" applyNumberFormat="1" applyFont="1" applyFill="1" applyBorder="1" applyAlignment="1">
      <alignment horizontal="center" wrapText="1"/>
    </xf>
    <xf numFmtId="0" fontId="15" fillId="0" borderId="0" xfId="0" applyFont="1" applyFill="1"/>
    <xf numFmtId="0" fontId="15" fillId="0" borderId="0" xfId="0" applyFont="1"/>
    <xf numFmtId="0" fontId="16" fillId="0" borderId="46" xfId="0" applyFont="1" applyBorder="1" applyAlignment="1">
      <alignment wrapText="1"/>
    </xf>
    <xf numFmtId="49" fontId="17" fillId="0" borderId="47" xfId="0" applyNumberFormat="1" applyFont="1" applyFill="1" applyBorder="1" applyAlignment="1">
      <alignment horizontal="left"/>
    </xf>
    <xf numFmtId="164" fontId="16" fillId="0" borderId="48" xfId="0" applyNumberFormat="1" applyFont="1" applyFill="1" applyBorder="1" applyAlignment="1">
      <alignment horizontal="center" wrapText="1"/>
    </xf>
    <xf numFmtId="0" fontId="19" fillId="0" borderId="31" xfId="0" applyFont="1" applyFill="1" applyBorder="1" applyAlignment="1">
      <alignment horizontal="center" wrapText="1"/>
    </xf>
    <xf numFmtId="0" fontId="20" fillId="0" borderId="8" xfId="0" applyFont="1" applyFill="1" applyBorder="1" applyAlignment="1">
      <alignment horizontal="center" wrapText="1"/>
    </xf>
    <xf numFmtId="0" fontId="19" fillId="0" borderId="16" xfId="0" applyFont="1" applyFill="1" applyBorder="1" applyAlignment="1">
      <alignment horizontal="center" wrapText="1"/>
    </xf>
    <xf numFmtId="0" fontId="21" fillId="0" borderId="0" xfId="0" applyFont="1"/>
    <xf numFmtId="0" fontId="19" fillId="0" borderId="50" xfId="0" applyFont="1" applyFill="1" applyBorder="1" applyAlignment="1">
      <alignment horizontal="center" wrapText="1"/>
    </xf>
    <xf numFmtId="0" fontId="19" fillId="0" borderId="5" xfId="0" applyFont="1" applyFill="1" applyBorder="1" applyAlignment="1">
      <alignment textRotation="90" wrapText="1"/>
    </xf>
    <xf numFmtId="0" fontId="19" fillId="0" borderId="17" xfId="0" applyFont="1" applyFill="1" applyBorder="1" applyAlignment="1">
      <alignment textRotation="90" wrapText="1"/>
    </xf>
    <xf numFmtId="0" fontId="19" fillId="0" borderId="27" xfId="0" applyFont="1" applyFill="1" applyBorder="1" applyAlignment="1">
      <alignment textRotation="90" wrapText="1"/>
    </xf>
    <xf numFmtId="0" fontId="20" fillId="0" borderId="52" xfId="0" applyFont="1" applyFill="1" applyBorder="1" applyAlignment="1">
      <alignment horizontal="center" wrapText="1"/>
    </xf>
    <xf numFmtId="0" fontId="20" fillId="0" borderId="8" xfId="0" applyFont="1" applyFill="1" applyBorder="1" applyAlignment="1">
      <alignment vertical="center" wrapText="1"/>
    </xf>
    <xf numFmtId="0" fontId="21" fillId="0" borderId="45" xfId="0" applyFont="1" applyFill="1" applyBorder="1" applyAlignment="1">
      <alignment textRotation="90" wrapText="1"/>
    </xf>
    <xf numFmtId="2" fontId="21" fillId="0" borderId="17" xfId="0" applyNumberFormat="1" applyFont="1" applyFill="1" applyBorder="1" applyAlignment="1">
      <alignment textRotation="90" wrapText="1"/>
    </xf>
    <xf numFmtId="0" fontId="21" fillId="0" borderId="17" xfId="0" applyFont="1" applyFill="1" applyBorder="1" applyAlignment="1">
      <alignment textRotation="90" wrapText="1"/>
    </xf>
    <xf numFmtId="0" fontId="22" fillId="0" borderId="17" xfId="0" applyFont="1" applyFill="1" applyBorder="1" applyAlignment="1">
      <alignment horizontal="center" vertical="center" textRotation="90" wrapText="1"/>
    </xf>
    <xf numFmtId="0" fontId="23" fillId="0" borderId="17" xfId="0" applyFont="1" applyFill="1" applyBorder="1" applyAlignment="1">
      <alignment vertical="center" textRotation="90" wrapText="1"/>
    </xf>
    <xf numFmtId="0" fontId="22" fillId="0" borderId="17" xfId="0" applyFont="1" applyFill="1" applyBorder="1" applyAlignment="1">
      <alignment vertical="center" textRotation="90" wrapText="1"/>
    </xf>
    <xf numFmtId="0" fontId="24" fillId="0" borderId="17" xfId="0" applyFont="1" applyFill="1" applyBorder="1" applyAlignment="1">
      <alignment vertical="center" wrapText="1"/>
    </xf>
    <xf numFmtId="0" fontId="21" fillId="0" borderId="17" xfId="0" applyFont="1" applyFill="1" applyBorder="1" applyAlignment="1">
      <alignment vertical="center" textRotation="90" wrapText="1"/>
    </xf>
    <xf numFmtId="0" fontId="25" fillId="0" borderId="17" xfId="0" applyFont="1" applyFill="1" applyBorder="1" applyAlignment="1">
      <alignment vertical="center" wrapText="1"/>
    </xf>
    <xf numFmtId="0" fontId="26" fillId="0" borderId="14" xfId="0" applyFont="1" applyFill="1" applyBorder="1" applyAlignment="1">
      <alignment textRotation="90" wrapText="1"/>
    </xf>
    <xf numFmtId="0" fontId="19" fillId="0" borderId="6" xfId="0" applyFont="1" applyFill="1" applyBorder="1" applyAlignment="1">
      <alignment horizontal="center" wrapText="1"/>
    </xf>
    <xf numFmtId="0" fontId="21" fillId="0" borderId="52" xfId="0" applyFont="1" applyFill="1" applyBorder="1" applyAlignment="1">
      <alignment textRotation="90" wrapText="1"/>
    </xf>
    <xf numFmtId="0" fontId="21" fillId="0" borderId="13" xfId="0" applyFont="1" applyFill="1" applyBorder="1" applyAlignment="1">
      <alignment horizontal="center" textRotation="90" wrapText="1"/>
    </xf>
    <xf numFmtId="0" fontId="21" fillId="6" borderId="3" xfId="0" applyFont="1" applyFill="1" applyBorder="1"/>
    <xf numFmtId="0" fontId="21" fillId="6" borderId="12" xfId="0" applyFont="1" applyFill="1" applyBorder="1"/>
    <xf numFmtId="0" fontId="21" fillId="5" borderId="25" xfId="0" applyFont="1" applyFill="1" applyBorder="1"/>
    <xf numFmtId="164" fontId="21" fillId="0" borderId="10" xfId="0" applyNumberFormat="1" applyFont="1" applyFill="1" applyBorder="1"/>
    <xf numFmtId="164" fontId="21" fillId="5" borderId="25" xfId="0" applyNumberFormat="1" applyFont="1" applyFill="1" applyBorder="1"/>
    <xf numFmtId="164" fontId="21" fillId="0" borderId="15" xfId="0" applyNumberFormat="1" applyFont="1" applyFill="1" applyBorder="1"/>
    <xf numFmtId="164" fontId="21" fillId="0" borderId="12" xfId="0" applyNumberFormat="1" applyFont="1" applyFill="1" applyBorder="1"/>
    <xf numFmtId="164" fontId="21" fillId="5" borderId="34" xfId="0" applyNumberFormat="1" applyFont="1" applyFill="1" applyBorder="1"/>
    <xf numFmtId="164" fontId="21" fillId="5" borderId="18" xfId="0" applyNumberFormat="1" applyFont="1" applyFill="1" applyBorder="1"/>
    <xf numFmtId="164" fontId="21" fillId="0" borderId="3" xfId="0" applyNumberFormat="1" applyFont="1" applyFill="1" applyBorder="1"/>
    <xf numFmtId="164" fontId="0" fillId="5" borderId="53" xfId="0" applyNumberFormat="1" applyFill="1" applyBorder="1"/>
    <xf numFmtId="164" fontId="0" fillId="0" borderId="54" xfId="0" applyNumberFormat="1" applyFill="1" applyBorder="1"/>
    <xf numFmtId="164" fontId="21" fillId="5" borderId="54" xfId="0" applyNumberFormat="1" applyFont="1" applyFill="1" applyBorder="1"/>
    <xf numFmtId="164" fontId="21" fillId="0" borderId="25" xfId="0" applyNumberFormat="1" applyFont="1" applyFill="1" applyBorder="1"/>
    <xf numFmtId="164" fontId="21" fillId="5" borderId="29" xfId="0" applyNumberFormat="1" applyFont="1" applyFill="1" applyBorder="1"/>
    <xf numFmtId="164" fontId="21" fillId="0" borderId="55" xfId="0" applyNumberFormat="1" applyFont="1" applyFill="1" applyBorder="1"/>
    <xf numFmtId="164" fontId="21" fillId="0" borderId="56" xfId="0" applyNumberFormat="1" applyFont="1" applyFill="1" applyBorder="1"/>
    <xf numFmtId="164" fontId="2" fillId="0" borderId="56" xfId="0" applyNumberFormat="1" applyFont="1" applyFill="1" applyBorder="1"/>
    <xf numFmtId="0" fontId="23" fillId="0" borderId="56" xfId="0" applyFont="1" applyFill="1" applyBorder="1" applyAlignment="1">
      <alignment vertical="center"/>
    </xf>
    <xf numFmtId="164" fontId="21" fillId="0" borderId="33" xfId="0" applyNumberFormat="1" applyFont="1" applyFill="1" applyBorder="1"/>
    <xf numFmtId="0" fontId="24" fillId="0" borderId="56" xfId="0" applyFont="1" applyFill="1" applyBorder="1" applyAlignment="1">
      <alignment vertical="center" wrapText="1"/>
    </xf>
    <xf numFmtId="0" fontId="21" fillId="0" borderId="12" xfId="0" applyFont="1" applyFill="1" applyBorder="1"/>
    <xf numFmtId="164" fontId="21" fillId="7" borderId="54" xfId="0" applyNumberFormat="1" applyFont="1" applyFill="1" applyBorder="1"/>
    <xf numFmtId="164" fontId="21" fillId="0" borderId="26" xfId="0" applyNumberFormat="1" applyFont="1" applyFill="1" applyBorder="1"/>
    <xf numFmtId="164" fontId="21" fillId="8" borderId="26" xfId="0" applyNumberFormat="1" applyFont="1" applyFill="1" applyBorder="1"/>
    <xf numFmtId="0" fontId="21" fillId="0" borderId="15" xfId="0" applyFont="1" applyFill="1" applyBorder="1"/>
    <xf numFmtId="164" fontId="21" fillId="8" borderId="25" xfId="0" applyNumberFormat="1" applyFont="1" applyFill="1" applyBorder="1"/>
    <xf numFmtId="164" fontId="21" fillId="9" borderId="21" xfId="0" applyNumberFormat="1" applyFont="1" applyFill="1" applyBorder="1"/>
    <xf numFmtId="0" fontId="21" fillId="6" borderId="2" xfId="0" applyFont="1" applyFill="1" applyBorder="1"/>
    <xf numFmtId="0" fontId="21" fillId="6" borderId="20" xfId="0" applyFont="1" applyFill="1" applyBorder="1"/>
    <xf numFmtId="0" fontId="21" fillId="5" borderId="26" xfId="0" applyFont="1" applyFill="1" applyBorder="1"/>
    <xf numFmtId="164" fontId="21" fillId="5" borderId="26" xfId="0" applyNumberFormat="1" applyFont="1" applyFill="1" applyBorder="1"/>
    <xf numFmtId="164" fontId="21" fillId="5" borderId="22" xfId="0" applyNumberFormat="1" applyFont="1" applyFill="1" applyBorder="1"/>
    <xf numFmtId="164" fontId="0" fillId="5" borderId="57" xfId="0" applyNumberFormat="1" applyFill="1" applyBorder="1"/>
    <xf numFmtId="164" fontId="21" fillId="0" borderId="22" xfId="0" applyNumberFormat="1" applyFont="1" applyFill="1" applyBorder="1"/>
    <xf numFmtId="164" fontId="21" fillId="0" borderId="2" xfId="0" applyNumberFormat="1" applyFont="1" applyFill="1" applyBorder="1"/>
    <xf numFmtId="164" fontId="2" fillId="0" borderId="2" xfId="0" applyNumberFormat="1" applyFont="1" applyFill="1" applyBorder="1"/>
    <xf numFmtId="0" fontId="23" fillId="0" borderId="2" xfId="0" applyFont="1" applyFill="1" applyBorder="1" applyAlignment="1">
      <alignment vertical="center"/>
    </xf>
    <xf numFmtId="0" fontId="24" fillId="0" borderId="2" xfId="0" applyFont="1" applyFill="1" applyBorder="1" applyAlignment="1">
      <alignment vertical="center" wrapText="1"/>
    </xf>
    <xf numFmtId="0" fontId="21" fillId="0" borderId="20" xfId="0" applyFont="1" applyFill="1" applyBorder="1"/>
    <xf numFmtId="0" fontId="27" fillId="6" borderId="20" xfId="0" applyFont="1" applyFill="1" applyBorder="1"/>
    <xf numFmtId="2" fontId="21" fillId="5" borderId="54" xfId="0" applyNumberFormat="1" applyFont="1" applyFill="1" applyBorder="1"/>
    <xf numFmtId="2" fontId="21" fillId="0" borderId="22" xfId="0" applyNumberFormat="1" applyFont="1" applyFill="1" applyBorder="1"/>
    <xf numFmtId="164" fontId="21" fillId="0" borderId="20" xfId="0" applyNumberFormat="1" applyFont="1" applyFill="1" applyBorder="1"/>
    <xf numFmtId="0" fontId="21" fillId="5" borderId="19" xfId="0" applyFont="1" applyFill="1" applyBorder="1"/>
    <xf numFmtId="164" fontId="21" fillId="5" borderId="19" xfId="0" applyNumberFormat="1" applyFont="1" applyFill="1" applyBorder="1"/>
    <xf numFmtId="164" fontId="21" fillId="5" borderId="4" xfId="0" applyNumberFormat="1" applyFont="1" applyFill="1" applyBorder="1"/>
    <xf numFmtId="164" fontId="0" fillId="5" borderId="58" xfId="0" applyNumberFormat="1" applyFill="1" applyBorder="1"/>
    <xf numFmtId="164" fontId="0" fillId="0" borderId="4" xfId="0" applyNumberFormat="1" applyFill="1" applyBorder="1"/>
    <xf numFmtId="2" fontId="21" fillId="5" borderId="59" xfId="0" applyNumberFormat="1" applyFont="1" applyFill="1" applyBorder="1"/>
    <xf numFmtId="2" fontId="21" fillId="0" borderId="60" xfId="0" applyNumberFormat="1" applyFont="1" applyFill="1" applyBorder="1"/>
    <xf numFmtId="164" fontId="2" fillId="0" borderId="3" xfId="0" applyNumberFormat="1" applyFont="1" applyFill="1" applyBorder="1"/>
    <xf numFmtId="164" fontId="21" fillId="8" borderId="19" xfId="0" applyNumberFormat="1" applyFont="1" applyFill="1" applyBorder="1"/>
    <xf numFmtId="0" fontId="21" fillId="10" borderId="45" xfId="0" applyFont="1" applyFill="1" applyBorder="1"/>
    <xf numFmtId="0" fontId="19" fillId="5" borderId="17" xfId="0" applyFont="1" applyFill="1" applyBorder="1"/>
    <xf numFmtId="0" fontId="19" fillId="10" borderId="17" xfId="0" applyFont="1" applyFill="1" applyBorder="1"/>
    <xf numFmtId="164" fontId="19" fillId="5" borderId="17" xfId="0" applyNumberFormat="1" applyFont="1" applyFill="1" applyBorder="1"/>
    <xf numFmtId="164" fontId="19" fillId="10" borderId="5" xfId="0" applyNumberFormat="1" applyFont="1" applyFill="1" applyBorder="1"/>
    <xf numFmtId="164" fontId="19" fillId="10" borderId="17" xfId="0" applyNumberFormat="1" applyFont="1" applyFill="1" applyBorder="1"/>
    <xf numFmtId="164" fontId="19" fillId="10" borderId="27" xfId="0" applyNumberFormat="1" applyFont="1" applyFill="1" applyBorder="1"/>
    <xf numFmtId="164" fontId="19" fillId="5" borderId="6" xfId="0" applyNumberFormat="1" applyFont="1" applyFill="1" applyBorder="1"/>
    <xf numFmtId="164" fontId="19" fillId="5" borderId="14" xfId="0" applyNumberFormat="1" applyFont="1" applyFill="1" applyBorder="1"/>
    <xf numFmtId="164" fontId="19" fillId="5" borderId="52" xfId="0" applyNumberFormat="1" applyFont="1" applyFill="1" applyBorder="1"/>
    <xf numFmtId="164" fontId="19" fillId="10" borderId="8" xfId="0" applyNumberFormat="1" applyFont="1" applyFill="1" applyBorder="1"/>
    <xf numFmtId="164" fontId="19" fillId="10" borderId="6" xfId="0" applyNumberFormat="1" applyFont="1" applyFill="1" applyBorder="1"/>
    <xf numFmtId="164" fontId="19" fillId="10" borderId="7" xfId="0" applyNumberFormat="1" applyFont="1" applyFill="1" applyBorder="1"/>
    <xf numFmtId="164" fontId="19" fillId="10" borderId="9" xfId="0" applyNumberFormat="1" applyFont="1" applyFill="1" applyBorder="1"/>
    <xf numFmtId="0" fontId="21" fillId="0" borderId="0" xfId="0" applyFont="1" applyFill="1"/>
    <xf numFmtId="164" fontId="21" fillId="0" borderId="0" xfId="0" applyNumberFormat="1" applyFont="1"/>
    <xf numFmtId="0" fontId="0" fillId="0" borderId="0" xfId="0" applyFill="1"/>
    <xf numFmtId="0" fontId="21" fillId="0" borderId="10" xfId="0" applyFont="1" applyFill="1" applyBorder="1"/>
    <xf numFmtId="0" fontId="22" fillId="0" borderId="45" xfId="0" applyFont="1" applyFill="1" applyBorder="1" applyAlignment="1">
      <alignment textRotation="90"/>
    </xf>
    <xf numFmtId="0" fontId="22" fillId="0" borderId="17" xfId="0" applyFont="1" applyFill="1" applyBorder="1" applyAlignment="1">
      <alignment textRotation="90"/>
    </xf>
    <xf numFmtId="0" fontId="22" fillId="0" borderId="27" xfId="0" applyFont="1" applyFill="1" applyBorder="1" applyAlignment="1">
      <alignment textRotation="90"/>
    </xf>
    <xf numFmtId="0" fontId="22" fillId="0" borderId="51" xfId="0" applyFont="1" applyFill="1" applyBorder="1" applyAlignment="1">
      <alignment textRotation="90"/>
    </xf>
    <xf numFmtId="0" fontId="27" fillId="0" borderId="40" xfId="0" applyFont="1" applyFill="1" applyBorder="1" applyAlignment="1">
      <alignment textRotation="90" wrapText="1"/>
    </xf>
    <xf numFmtId="0" fontId="19" fillId="0" borderId="18" xfId="0" applyFont="1" applyFill="1" applyBorder="1" applyAlignment="1">
      <alignment vertical="center" wrapText="1"/>
    </xf>
    <xf numFmtId="0" fontId="19" fillId="0" borderId="6" xfId="0" applyFont="1" applyFill="1" applyBorder="1" applyAlignment="1">
      <alignment vertical="center" wrapText="1"/>
    </xf>
    <xf numFmtId="0" fontId="22" fillId="0" borderId="39" xfId="0" applyFont="1" applyFill="1" applyBorder="1" applyAlignment="1">
      <alignment textRotation="90" wrapText="1"/>
    </xf>
    <xf numFmtId="0" fontId="22" fillId="0" borderId="40" xfId="0" applyFont="1" applyFill="1" applyBorder="1" applyAlignment="1">
      <alignment textRotation="90"/>
    </xf>
    <xf numFmtId="0" fontId="22" fillId="0" borderId="40" xfId="0" applyFont="1" applyFill="1" applyBorder="1" applyAlignment="1">
      <alignment textRotation="90" wrapText="1"/>
    </xf>
    <xf numFmtId="49" fontId="28" fillId="0" borderId="40" xfId="2" applyNumberFormat="1" applyFont="1" applyFill="1" applyBorder="1" applyAlignment="1">
      <alignment vertical="center" wrapText="1"/>
    </xf>
    <xf numFmtId="0" fontId="20" fillId="0" borderId="40" xfId="0" applyFont="1" applyFill="1" applyBorder="1" applyAlignment="1">
      <alignment textRotation="90" wrapText="1"/>
    </xf>
    <xf numFmtId="164" fontId="28" fillId="0" borderId="41" xfId="2" applyNumberFormat="1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textRotation="90" wrapText="1"/>
    </xf>
    <xf numFmtId="0" fontId="21" fillId="0" borderId="3" xfId="0" applyFont="1" applyBorder="1"/>
    <xf numFmtId="164" fontId="21" fillId="7" borderId="26" xfId="0" applyNumberFormat="1" applyFont="1" applyFill="1" applyBorder="1"/>
    <xf numFmtId="164" fontId="21" fillId="0" borderId="53" xfId="0" applyNumberFormat="1" applyFont="1" applyFill="1" applyBorder="1"/>
    <xf numFmtId="0" fontId="21" fillId="0" borderId="3" xfId="0" applyFont="1" applyFill="1" applyBorder="1"/>
    <xf numFmtId="164" fontId="21" fillId="7" borderId="25" xfId="0" applyNumberFormat="1" applyFont="1" applyFill="1" applyBorder="1"/>
    <xf numFmtId="164" fontId="21" fillId="7" borderId="18" xfId="0" applyNumberFormat="1" applyFont="1" applyFill="1" applyBorder="1"/>
    <xf numFmtId="2" fontId="21" fillId="0" borderId="26" xfId="0" applyNumberFormat="1" applyFont="1" applyFill="1" applyBorder="1"/>
    <xf numFmtId="164" fontId="21" fillId="9" borderId="26" xfId="0" applyNumberFormat="1" applyFont="1" applyFill="1" applyBorder="1"/>
    <xf numFmtId="0" fontId="21" fillId="0" borderId="2" xfId="0" applyFont="1" applyBorder="1"/>
    <xf numFmtId="164" fontId="21" fillId="7" borderId="22" xfId="0" applyNumberFormat="1" applyFont="1" applyFill="1" applyBorder="1"/>
    <xf numFmtId="0" fontId="21" fillId="0" borderId="2" xfId="0" applyFont="1" applyFill="1" applyBorder="1"/>
    <xf numFmtId="0" fontId="19" fillId="11" borderId="6" xfId="0" applyFont="1" applyFill="1" applyBorder="1"/>
    <xf numFmtId="0" fontId="19" fillId="11" borderId="45" xfId="0" applyFont="1" applyFill="1" applyBorder="1"/>
    <xf numFmtId="164" fontId="19" fillId="11" borderId="17" xfId="0" applyNumberFormat="1" applyFont="1" applyFill="1" applyBorder="1"/>
    <xf numFmtId="164" fontId="19" fillId="11" borderId="6" xfId="0" applyNumberFormat="1" applyFont="1" applyFill="1" applyBorder="1"/>
    <xf numFmtId="164" fontId="19" fillId="11" borderId="5" xfId="0" applyNumberFormat="1" applyFont="1" applyFill="1" applyBorder="1"/>
    <xf numFmtId="164" fontId="19" fillId="11" borderId="27" xfId="0" applyNumberFormat="1" applyFont="1" applyFill="1" applyBorder="1"/>
    <xf numFmtId="164" fontId="19" fillId="11" borderId="9" xfId="0" applyNumberFormat="1" applyFont="1" applyFill="1" applyBorder="1"/>
    <xf numFmtId="164" fontId="19" fillId="11" borderId="14" xfId="0" applyNumberFormat="1" applyFont="1" applyFill="1" applyBorder="1"/>
    <xf numFmtId="0" fontId="19" fillId="0" borderId="0" xfId="0" applyFont="1"/>
    <xf numFmtId="0" fontId="1" fillId="0" borderId="0" xfId="0" applyFont="1" applyAlignment="1">
      <alignment horizontal="center" wrapText="1"/>
    </xf>
    <xf numFmtId="164" fontId="28" fillId="0" borderId="2" xfId="2" applyNumberFormat="1" applyFont="1" applyBorder="1" applyAlignment="1">
      <alignment horizontal="center"/>
    </xf>
    <xf numFmtId="164" fontId="4" fillId="0" borderId="12" xfId="0" applyNumberFormat="1" applyFont="1" applyFill="1" applyBorder="1"/>
    <xf numFmtId="0" fontId="3" fillId="0" borderId="9" xfId="0" applyFont="1" applyFill="1" applyBorder="1" applyAlignment="1">
      <alignment wrapText="1"/>
    </xf>
    <xf numFmtId="164" fontId="4" fillId="0" borderId="15" xfId="0" applyNumberFormat="1" applyFont="1" applyFill="1" applyBorder="1"/>
    <xf numFmtId="164" fontId="4" fillId="0" borderId="3" xfId="0" applyNumberFormat="1" applyFont="1" applyFill="1" applyBorder="1"/>
    <xf numFmtId="164" fontId="28" fillId="0" borderId="3" xfId="2" applyNumberFormat="1" applyFont="1" applyBorder="1" applyAlignment="1">
      <alignment horizontal="center"/>
    </xf>
    <xf numFmtId="0" fontId="3" fillId="0" borderId="17" xfId="0" applyFont="1" applyFill="1" applyBorder="1" applyAlignment="1">
      <alignment wrapText="1"/>
    </xf>
    <xf numFmtId="0" fontId="3" fillId="0" borderId="27" xfId="0" applyFont="1" applyFill="1" applyBorder="1" applyAlignment="1">
      <alignment wrapText="1"/>
    </xf>
    <xf numFmtId="49" fontId="9" fillId="0" borderId="62" xfId="2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164" fontId="5" fillId="4" borderId="45" xfId="0" applyNumberFormat="1" applyFont="1" applyFill="1" applyBorder="1"/>
    <xf numFmtId="0" fontId="1" fillId="0" borderId="2" xfId="0" applyFont="1" applyBorder="1" applyAlignment="1">
      <alignment wrapText="1"/>
    </xf>
    <xf numFmtId="168" fontId="4" fillId="0" borderId="2" xfId="0" applyNumberFormat="1" applyFont="1" applyBorder="1" applyAlignment="1">
      <alignment wrapText="1"/>
    </xf>
    <xf numFmtId="0" fontId="2" fillId="0" borderId="2" xfId="0" applyFont="1" applyBorder="1" applyAlignment="1">
      <alignment wrapText="1"/>
    </xf>
    <xf numFmtId="167" fontId="2" fillId="0" borderId="2" xfId="0" applyNumberFormat="1" applyFont="1" applyBorder="1" applyAlignment="1">
      <alignment wrapText="1"/>
    </xf>
    <xf numFmtId="164" fontId="5" fillId="12" borderId="7" xfId="0" applyNumberFormat="1" applyFont="1" applyFill="1" applyBorder="1"/>
    <xf numFmtId="164" fontId="5" fillId="12" borderId="5" xfId="0" applyNumberFormat="1" applyFont="1" applyFill="1" applyBorder="1"/>
    <xf numFmtId="164" fontId="5" fillId="12" borderId="17" xfId="0" applyNumberFormat="1" applyFont="1" applyFill="1" applyBorder="1"/>
    <xf numFmtId="164" fontId="5" fillId="12" borderId="27" xfId="0" applyNumberFormat="1" applyFont="1" applyFill="1" applyBorder="1"/>
    <xf numFmtId="164" fontId="5" fillId="12" borderId="6" xfId="0" applyNumberFormat="1" applyFont="1" applyFill="1" applyBorder="1"/>
    <xf numFmtId="164" fontId="5" fillId="12" borderId="14" xfId="0" applyNumberFormat="1" applyFont="1" applyFill="1" applyBorder="1"/>
    <xf numFmtId="0" fontId="3" fillId="0" borderId="8" xfId="0" applyFont="1" applyFill="1" applyBorder="1" applyAlignment="1">
      <alignment wrapText="1"/>
    </xf>
    <xf numFmtId="0" fontId="1" fillId="0" borderId="0" xfId="0" applyFont="1" applyFill="1" applyAlignment="1">
      <alignment horizontal="center" wrapText="1"/>
    </xf>
    <xf numFmtId="167" fontId="2" fillId="0" borderId="2" xfId="0" applyNumberFormat="1" applyFont="1" applyFill="1" applyBorder="1" applyAlignment="1">
      <alignment wrapText="1"/>
    </xf>
    <xf numFmtId="0" fontId="3" fillId="0" borderId="55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164" fontId="5" fillId="4" borderId="12" xfId="0" applyNumberFormat="1" applyFont="1" applyFill="1" applyBorder="1"/>
    <xf numFmtId="164" fontId="5" fillId="4" borderId="3" xfId="0" applyNumberFormat="1" applyFont="1" applyFill="1" applyBorder="1"/>
    <xf numFmtId="0" fontId="3" fillId="0" borderId="1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56" xfId="0" applyFont="1" applyBorder="1" applyAlignment="1">
      <alignment wrapText="1"/>
    </xf>
    <xf numFmtId="0" fontId="2" fillId="0" borderId="3" xfId="0" applyFont="1" applyBorder="1" applyAlignment="1">
      <alignment wrapText="1"/>
    </xf>
    <xf numFmtId="164" fontId="0" fillId="0" borderId="0" xfId="0" applyNumberFormat="1"/>
    <xf numFmtId="0" fontId="3" fillId="0" borderId="6" xfId="0" applyFont="1" applyFill="1" applyBorder="1" applyAlignment="1">
      <alignment horizontal="center" wrapText="1"/>
    </xf>
    <xf numFmtId="164" fontId="4" fillId="0" borderId="63" xfId="0" applyNumberFormat="1" applyFont="1" applyFill="1" applyBorder="1"/>
    <xf numFmtId="49" fontId="9" fillId="0" borderId="2" xfId="0" applyNumberFormat="1" applyFont="1" applyFill="1" applyBorder="1" applyAlignment="1">
      <alignment horizontal="left" wrapText="1"/>
    </xf>
    <xf numFmtId="0" fontId="3" fillId="2" borderId="12" xfId="0" applyFont="1" applyFill="1" applyBorder="1" applyAlignment="1">
      <alignment horizontal="center" wrapText="1"/>
    </xf>
    <xf numFmtId="0" fontId="3" fillId="2" borderId="45" xfId="0" applyFont="1" applyFill="1" applyBorder="1" applyAlignment="1">
      <alignment wrapText="1"/>
    </xf>
    <xf numFmtId="0" fontId="3" fillId="2" borderId="17" xfId="0" applyFont="1" applyFill="1" applyBorder="1" applyAlignment="1">
      <alignment wrapText="1"/>
    </xf>
    <xf numFmtId="0" fontId="15" fillId="0" borderId="0" xfId="0" applyFont="1" applyAlignment="1">
      <alignment horizontal="center" wrapText="1"/>
    </xf>
    <xf numFmtId="0" fontId="4" fillId="0" borderId="1" xfId="0" applyFont="1" applyBorder="1"/>
    <xf numFmtId="164" fontId="28" fillId="0" borderId="1" xfId="2" applyNumberFormat="1" applyFont="1" applyFill="1" applyBorder="1" applyAlignment="1">
      <alignment horizontal="center"/>
    </xf>
    <xf numFmtId="164" fontId="5" fillId="4" borderId="1" xfId="0" applyNumberFormat="1" applyFont="1" applyFill="1" applyBorder="1"/>
    <xf numFmtId="164" fontId="4" fillId="0" borderId="61" xfId="0" applyNumberFormat="1" applyFont="1" applyFill="1" applyBorder="1"/>
    <xf numFmtId="0" fontId="3" fillId="0" borderId="2" xfId="0" applyFont="1" applyFill="1" applyBorder="1" applyAlignment="1">
      <alignment wrapText="1"/>
    </xf>
    <xf numFmtId="165" fontId="0" fillId="0" borderId="0" xfId="0" applyNumberFormat="1"/>
    <xf numFmtId="0" fontId="1" fillId="0" borderId="0" xfId="0" applyFont="1" applyAlignment="1">
      <alignment horizontal="center" wrapText="1"/>
    </xf>
    <xf numFmtId="165" fontId="4" fillId="13" borderId="22" xfId="0" applyNumberFormat="1" applyFont="1" applyFill="1" applyBorder="1"/>
    <xf numFmtId="164" fontId="4" fillId="13" borderId="22" xfId="0" applyNumberFormat="1" applyFont="1" applyFill="1" applyBorder="1"/>
    <xf numFmtId="165" fontId="4" fillId="13" borderId="24" xfId="0" applyNumberFormat="1" applyFont="1" applyFill="1" applyBorder="1"/>
    <xf numFmtId="164" fontId="4" fillId="13" borderId="24" xfId="0" applyNumberFormat="1" applyFont="1" applyFill="1" applyBorder="1"/>
    <xf numFmtId="164" fontId="4" fillId="13" borderId="35" xfId="0" applyNumberFormat="1" applyFont="1" applyFill="1" applyBorder="1"/>
    <xf numFmtId="0" fontId="3" fillId="13" borderId="16" xfId="0" applyFont="1" applyFill="1" applyBorder="1" applyAlignment="1">
      <alignment horizontal="center" wrapText="1"/>
    </xf>
    <xf numFmtId="0" fontId="0" fillId="2" borderId="0" xfId="0" applyFill="1"/>
    <xf numFmtId="164" fontId="4" fillId="0" borderId="56" xfId="0" applyNumberFormat="1" applyFont="1" applyFill="1" applyBorder="1"/>
    <xf numFmtId="164" fontId="4" fillId="0" borderId="30" xfId="0" applyNumberFormat="1" applyFont="1" applyFill="1" applyBorder="1"/>
    <xf numFmtId="164" fontId="4" fillId="0" borderId="64" xfId="0" applyNumberFormat="1" applyFont="1" applyFill="1" applyBorder="1"/>
    <xf numFmtId="0" fontId="3" fillId="13" borderId="36" xfId="0" applyFont="1" applyFill="1" applyBorder="1" applyAlignment="1">
      <alignment wrapText="1"/>
    </xf>
    <xf numFmtId="164" fontId="4" fillId="0" borderId="10" xfId="0" applyNumberFormat="1" applyFont="1" applyFill="1" applyBorder="1"/>
    <xf numFmtId="164" fontId="4" fillId="0" borderId="65" xfId="0" applyNumberFormat="1" applyFont="1" applyFill="1" applyBorder="1"/>
    <xf numFmtId="164" fontId="4" fillId="13" borderId="10" xfId="0" applyNumberFormat="1" applyFont="1" applyFill="1" applyBorder="1"/>
    <xf numFmtId="164" fontId="4" fillId="0" borderId="26" xfId="0" applyNumberFormat="1" applyFont="1" applyFill="1" applyBorder="1"/>
    <xf numFmtId="164" fontId="4" fillId="0" borderId="42" xfId="0" applyNumberFormat="1" applyFont="1" applyFill="1" applyBorder="1"/>
    <xf numFmtId="164" fontId="4" fillId="0" borderId="22" xfId="0" applyNumberFormat="1" applyFont="1" applyFill="1" applyBorder="1"/>
    <xf numFmtId="164" fontId="4" fillId="0" borderId="24" xfId="0" applyNumberFormat="1" applyFont="1" applyFill="1" applyBorder="1"/>
    <xf numFmtId="164" fontId="4" fillId="13" borderId="29" xfId="0" applyNumberFormat="1" applyFont="1" applyFill="1" applyBorder="1"/>
    <xf numFmtId="167" fontId="2" fillId="0" borderId="1" xfId="0" applyNumberFormat="1" applyFont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164" fontId="4" fillId="0" borderId="0" xfId="0" applyNumberFormat="1" applyFont="1" applyFill="1" applyBorder="1"/>
    <xf numFmtId="164" fontId="4" fillId="13" borderId="66" xfId="0" applyNumberFormat="1" applyFont="1" applyFill="1" applyBorder="1"/>
    <xf numFmtId="164" fontId="4" fillId="0" borderId="63" xfId="0" applyNumberFormat="1" applyFont="1" applyFill="1" applyBorder="1" applyAlignment="1">
      <alignment horizontal="right"/>
    </xf>
    <xf numFmtId="164" fontId="4" fillId="13" borderId="2" xfId="0" applyNumberFormat="1" applyFont="1" applyFill="1" applyBorder="1"/>
    <xf numFmtId="164" fontId="28" fillId="0" borderId="2" xfId="2" applyNumberFormat="1" applyFont="1" applyFill="1" applyBorder="1" applyAlignment="1">
      <alignment horizontal="center"/>
    </xf>
    <xf numFmtId="0" fontId="3" fillId="13" borderId="3" xfId="0" applyFont="1" applyFill="1" applyBorder="1" applyAlignment="1">
      <alignment wrapText="1"/>
    </xf>
    <xf numFmtId="164" fontId="4" fillId="13" borderId="1" xfId="0" applyNumberFormat="1" applyFont="1" applyFill="1" applyBorder="1"/>
    <xf numFmtId="165" fontId="4" fillId="13" borderId="61" xfId="0" applyNumberFormat="1" applyFont="1" applyFill="1" applyBorder="1"/>
    <xf numFmtId="164" fontId="4" fillId="13" borderId="30" xfId="0" applyNumberFormat="1" applyFont="1" applyFill="1" applyBorder="1"/>
    <xf numFmtId="0" fontId="3" fillId="13" borderId="28" xfId="0" applyFont="1" applyFill="1" applyBorder="1" applyAlignment="1">
      <alignment wrapText="1"/>
    </xf>
    <xf numFmtId="164" fontId="4" fillId="13" borderId="61" xfId="0" applyNumberFormat="1" applyFont="1" applyFill="1" applyBorder="1"/>
    <xf numFmtId="164" fontId="4" fillId="13" borderId="30" xfId="0" applyNumberFormat="1" applyFont="1" applyFill="1" applyBorder="1" applyAlignment="1">
      <alignment horizontal="right"/>
    </xf>
    <xf numFmtId="0" fontId="4" fillId="13" borderId="30" xfId="0" applyNumberFormat="1" applyFont="1" applyFill="1" applyBorder="1" applyAlignment="1">
      <alignment horizontal="right"/>
    </xf>
    <xf numFmtId="164" fontId="4" fillId="13" borderId="64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wrapText="1"/>
    </xf>
    <xf numFmtId="0" fontId="0" fillId="0" borderId="20" xfId="0" applyBorder="1"/>
    <xf numFmtId="164" fontId="4" fillId="13" borderId="32" xfId="0" applyNumberFormat="1" applyFont="1" applyFill="1" applyBorder="1"/>
    <xf numFmtId="164" fontId="0" fillId="13" borderId="18" xfId="0" applyNumberFormat="1" applyFill="1" applyBorder="1"/>
    <xf numFmtId="164" fontId="0" fillId="13" borderId="22" xfId="0" applyNumberFormat="1" applyFill="1" applyBorder="1"/>
    <xf numFmtId="164" fontId="0" fillId="13" borderId="24" xfId="0" applyNumberFormat="1" applyFill="1" applyBorder="1"/>
    <xf numFmtId="165" fontId="4" fillId="13" borderId="26" xfId="0" applyNumberFormat="1" applyFont="1" applyFill="1" applyBorder="1"/>
    <xf numFmtId="10" fontId="0" fillId="0" borderId="0" xfId="0" applyNumberFormat="1" applyFill="1"/>
    <xf numFmtId="0" fontId="3" fillId="0" borderId="59" xfId="0" applyFont="1" applyFill="1" applyBorder="1" applyAlignment="1">
      <alignment horizontal="center" wrapText="1"/>
    </xf>
    <xf numFmtId="0" fontId="29" fillId="0" borderId="0" xfId="0" applyFont="1"/>
    <xf numFmtId="0" fontId="3" fillId="0" borderId="35" xfId="0" applyFont="1" applyFill="1" applyBorder="1" applyAlignment="1">
      <alignment horizontal="center" wrapText="1"/>
    </xf>
    <xf numFmtId="164" fontId="4" fillId="0" borderId="61" xfId="0" applyNumberFormat="1" applyFont="1" applyFill="1" applyBorder="1" applyAlignment="1">
      <alignment horizontal="right"/>
    </xf>
    <xf numFmtId="164" fontId="5" fillId="4" borderId="47" xfId="0" applyNumberFormat="1" applyFont="1" applyFill="1" applyBorder="1"/>
    <xf numFmtId="164" fontId="5" fillId="12" borderId="45" xfId="0" applyNumberFormat="1" applyFont="1" applyFill="1" applyBorder="1"/>
    <xf numFmtId="164" fontId="5" fillId="12" borderId="40" xfId="0" applyNumberFormat="1" applyFont="1" applyFill="1" applyBorder="1"/>
    <xf numFmtId="165" fontId="4" fillId="13" borderId="23" xfId="0" applyNumberFormat="1" applyFont="1" applyFill="1" applyBorder="1"/>
    <xf numFmtId="165" fontId="4" fillId="13" borderId="0" xfId="0" applyNumberFormat="1" applyFont="1" applyFill="1" applyBorder="1"/>
    <xf numFmtId="164" fontId="4" fillId="13" borderId="0" xfId="0" applyNumberFormat="1" applyFont="1" applyFill="1" applyBorder="1"/>
    <xf numFmtId="164" fontId="4" fillId="13" borderId="23" xfId="0" applyNumberFormat="1" applyFont="1" applyFill="1" applyBorder="1"/>
    <xf numFmtId="164" fontId="4" fillId="13" borderId="66" xfId="0" applyNumberFormat="1" applyFont="1" applyFill="1" applyBorder="1" applyAlignment="1">
      <alignment horizontal="right"/>
    </xf>
    <xf numFmtId="164" fontId="0" fillId="13" borderId="23" xfId="0" applyNumberFormat="1" applyFill="1" applyBorder="1"/>
    <xf numFmtId="164" fontId="4" fillId="0" borderId="33" xfId="0" applyNumberFormat="1" applyFont="1" applyFill="1" applyBorder="1"/>
    <xf numFmtId="164" fontId="4" fillId="13" borderId="56" xfId="0" applyNumberFormat="1" applyFont="1" applyFill="1" applyBorder="1"/>
    <xf numFmtId="164" fontId="4" fillId="0" borderId="66" xfId="0" applyNumberFormat="1" applyFont="1" applyFill="1" applyBorder="1"/>
    <xf numFmtId="164" fontId="4" fillId="13" borderId="59" xfId="0" applyNumberFormat="1" applyFont="1" applyFill="1" applyBorder="1"/>
    <xf numFmtId="164" fontId="4" fillId="0" borderId="55" xfId="0" applyNumberFormat="1" applyFont="1" applyFill="1" applyBorder="1"/>
    <xf numFmtId="164" fontId="28" fillId="0" borderId="33" xfId="2" applyNumberFormat="1" applyFont="1" applyFill="1" applyBorder="1" applyAlignment="1">
      <alignment horizontal="center"/>
    </xf>
    <xf numFmtId="164" fontId="28" fillId="0" borderId="55" xfId="2" applyNumberFormat="1" applyFont="1" applyBorder="1" applyAlignment="1">
      <alignment horizontal="center"/>
    </xf>
    <xf numFmtId="0" fontId="3" fillId="2" borderId="15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10" xfId="0" applyFont="1" applyFill="1" applyBorder="1" applyAlignment="1">
      <alignment horizontal="center" wrapText="1"/>
    </xf>
    <xf numFmtId="165" fontId="4" fillId="13" borderId="10" xfId="0" applyNumberFormat="1" applyFont="1" applyFill="1" applyBorder="1"/>
    <xf numFmtId="164" fontId="4" fillId="13" borderId="26" xfId="0" applyNumberFormat="1" applyFont="1" applyFill="1" applyBorder="1"/>
    <xf numFmtId="164" fontId="4" fillId="13" borderId="29" xfId="0" applyNumberFormat="1" applyFont="1" applyFill="1" applyBorder="1" applyAlignment="1">
      <alignment horizontal="right"/>
    </xf>
    <xf numFmtId="164" fontId="4" fillId="0" borderId="10" xfId="0" applyNumberFormat="1" applyFont="1" applyFill="1" applyBorder="1" applyAlignment="1">
      <alignment horizontal="right"/>
    </xf>
    <xf numFmtId="164" fontId="0" fillId="13" borderId="26" xfId="0" applyNumberFormat="1" applyFill="1" applyBorder="1"/>
    <xf numFmtId="164" fontId="4" fillId="13" borderId="3" xfId="0" applyNumberFormat="1" applyFont="1" applyFill="1" applyBorder="1"/>
    <xf numFmtId="164" fontId="4" fillId="0" borderId="29" xfId="0" applyNumberFormat="1" applyFont="1" applyFill="1" applyBorder="1"/>
    <xf numFmtId="164" fontId="4" fillId="13" borderId="54" xfId="0" applyNumberFormat="1" applyFont="1" applyFill="1" applyBorder="1"/>
    <xf numFmtId="164" fontId="28" fillId="0" borderId="12" xfId="2" applyNumberFormat="1" applyFont="1" applyFill="1" applyBorder="1" applyAlignment="1">
      <alignment horizontal="center"/>
    </xf>
    <xf numFmtId="164" fontId="4" fillId="0" borderId="35" xfId="0" applyNumberFormat="1" applyFont="1" applyFill="1" applyBorder="1"/>
    <xf numFmtId="164" fontId="4" fillId="0" borderId="54" xfId="0" applyNumberFormat="1" applyFont="1" applyFill="1" applyBorder="1"/>
    <xf numFmtId="164" fontId="4" fillId="0" borderId="59" xfId="0" applyNumberFormat="1" applyFont="1" applyFill="1" applyBorder="1"/>
    <xf numFmtId="164" fontId="5" fillId="12" borderId="19" xfId="0" applyNumberFormat="1" applyFont="1" applyFill="1" applyBorder="1"/>
    <xf numFmtId="0" fontId="13" fillId="0" borderId="10" xfId="0" applyFont="1" applyFill="1" applyBorder="1"/>
    <xf numFmtId="0" fontId="13" fillId="0" borderId="0" xfId="0" applyFont="1" applyFill="1" applyBorder="1"/>
    <xf numFmtId="0" fontId="13" fillId="0" borderId="61" xfId="0" applyFont="1" applyFill="1" applyBorder="1"/>
    <xf numFmtId="164" fontId="0" fillId="0" borderId="0" xfId="0" applyNumberFormat="1" applyFill="1"/>
    <xf numFmtId="164" fontId="5" fillId="4" borderId="17" xfId="0" applyNumberFormat="1" applyFont="1" applyFill="1" applyBorder="1"/>
    <xf numFmtId="164" fontId="28" fillId="0" borderId="42" xfId="2" applyNumberFormat="1" applyFont="1" applyBorder="1" applyAlignment="1">
      <alignment horizontal="center"/>
    </xf>
    <xf numFmtId="0" fontId="3" fillId="0" borderId="33" xfId="0" applyFont="1" applyBorder="1" applyAlignment="1">
      <alignment wrapText="1"/>
    </xf>
    <xf numFmtId="165" fontId="5" fillId="0" borderId="10" xfId="0" applyNumberFormat="1" applyFont="1" applyBorder="1"/>
    <xf numFmtId="165" fontId="5" fillId="4" borderId="7" xfId="0" applyNumberFormat="1" applyFont="1" applyFill="1" applyBorder="1" applyAlignment="1">
      <alignment horizontal="center"/>
    </xf>
    <xf numFmtId="0" fontId="3" fillId="0" borderId="6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4" fillId="0" borderId="67" xfId="0" applyFont="1" applyBorder="1"/>
    <xf numFmtId="0" fontId="0" fillId="0" borderId="0" xfId="0" applyFill="1" applyAlignment="1"/>
    <xf numFmtId="0" fontId="0" fillId="0" borderId="0" xfId="0" applyAlignment="1">
      <alignment horizontal="left"/>
    </xf>
    <xf numFmtId="0" fontId="3" fillId="0" borderId="16" xfId="0" applyFont="1" applyFill="1" applyBorder="1" applyAlignment="1">
      <alignment wrapText="1"/>
    </xf>
    <xf numFmtId="0" fontId="3" fillId="0" borderId="4" xfId="0" applyFont="1" applyFill="1" applyBorder="1" applyAlignment="1">
      <alignment wrapText="1"/>
    </xf>
    <xf numFmtId="164" fontId="4" fillId="13" borderId="21" xfId="0" applyNumberFormat="1" applyFont="1" applyFill="1" applyBorder="1"/>
    <xf numFmtId="164" fontId="4" fillId="13" borderId="15" xfId="0" applyNumberFormat="1" applyFont="1" applyFill="1" applyBorder="1"/>
    <xf numFmtId="164" fontId="4" fillId="13" borderId="55" xfId="0" applyNumberFormat="1" applyFont="1" applyFill="1" applyBorder="1"/>
    <xf numFmtId="164" fontId="0" fillId="13" borderId="35" xfId="0" applyNumberFormat="1" applyFill="1" applyBorder="1"/>
    <xf numFmtId="164" fontId="0" fillId="0" borderId="0" xfId="0" applyNumberFormat="1" applyAlignment="1">
      <alignment horizontal="left"/>
    </xf>
    <xf numFmtId="0" fontId="7" fillId="0" borderId="0" xfId="0" applyFont="1" applyFill="1" applyAlignment="1">
      <alignment horizontal="center"/>
    </xf>
    <xf numFmtId="0" fontId="1" fillId="0" borderId="0" xfId="0" applyFont="1" applyAlignment="1">
      <alignment horizontal="center" wrapText="1"/>
    </xf>
    <xf numFmtId="0" fontId="5" fillId="0" borderId="55" xfId="0" applyFont="1" applyBorder="1" applyAlignment="1">
      <alignment horizontal="center" wrapText="1"/>
    </xf>
    <xf numFmtId="0" fontId="3" fillId="13" borderId="32" xfId="0" applyFont="1" applyFill="1" applyBorder="1" applyAlignment="1">
      <alignment horizontal="center" wrapText="1"/>
    </xf>
    <xf numFmtId="0" fontId="5" fillId="4" borderId="7" xfId="0" applyFont="1" applyFill="1" applyBorder="1" applyAlignment="1">
      <alignment horizontal="center"/>
    </xf>
    <xf numFmtId="164" fontId="3" fillId="4" borderId="18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13" borderId="18" xfId="0" applyFont="1" applyFill="1" applyBorder="1" applyAlignment="1">
      <alignment wrapText="1"/>
    </xf>
    <xf numFmtId="164" fontId="3" fillId="4" borderId="1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wrapText="1"/>
    </xf>
    <xf numFmtId="165" fontId="4" fillId="13" borderId="68" xfId="0" applyNumberFormat="1" applyFont="1" applyFill="1" applyBorder="1"/>
    <xf numFmtId="165" fontId="4" fillId="13" borderId="29" xfId="0" applyNumberFormat="1" applyFont="1" applyFill="1" applyBorder="1"/>
    <xf numFmtId="0" fontId="3" fillId="0" borderId="2" xfId="0" applyFont="1" applyBorder="1" applyAlignment="1">
      <alignment wrapText="1"/>
    </xf>
    <xf numFmtId="0" fontId="5" fillId="0" borderId="2" xfId="0" applyFont="1" applyBorder="1"/>
    <xf numFmtId="165" fontId="5" fillId="0" borderId="2" xfId="0" applyNumberFormat="1" applyFont="1" applyBorder="1"/>
    <xf numFmtId="0" fontId="3" fillId="0" borderId="21" xfId="0" applyFont="1" applyFill="1" applyBorder="1" applyAlignment="1">
      <alignment horizontal="center" wrapText="1"/>
    </xf>
    <xf numFmtId="0" fontId="3" fillId="0" borderId="51" xfId="0" applyFont="1" applyFill="1" applyBorder="1" applyAlignment="1">
      <alignment horizontal="center" wrapText="1"/>
    </xf>
    <xf numFmtId="0" fontId="3" fillId="13" borderId="6" xfId="0" applyFont="1" applyFill="1" applyBorder="1" applyAlignment="1">
      <alignment horizontal="center" wrapText="1"/>
    </xf>
    <xf numFmtId="168" fontId="4" fillId="0" borderId="1" xfId="0" applyNumberFormat="1" applyFont="1" applyBorder="1" applyAlignment="1">
      <alignment wrapText="1"/>
    </xf>
    <xf numFmtId="167" fontId="2" fillId="0" borderId="1" xfId="0" applyNumberFormat="1" applyFont="1" applyFill="1" applyBorder="1" applyAlignment="1">
      <alignment wrapText="1"/>
    </xf>
    <xf numFmtId="0" fontId="4" fillId="0" borderId="3" xfId="0" applyFont="1" applyBorder="1"/>
    <xf numFmtId="0" fontId="5" fillId="0" borderId="12" xfId="0" applyFont="1" applyBorder="1"/>
    <xf numFmtId="0" fontId="5" fillId="0" borderId="3" xfId="0" applyFont="1" applyBorder="1"/>
    <xf numFmtId="164" fontId="4" fillId="0" borderId="15" xfId="0" applyNumberFormat="1" applyFont="1" applyFill="1" applyBorder="1" applyAlignment="1">
      <alignment horizontal="right"/>
    </xf>
    <xf numFmtId="164" fontId="4" fillId="0" borderId="12" xfId="0" applyNumberFormat="1" applyFont="1" applyFill="1" applyBorder="1" applyAlignment="1">
      <alignment horizontal="right"/>
    </xf>
    <xf numFmtId="0" fontId="0" fillId="0" borderId="12" xfId="0" applyBorder="1"/>
    <xf numFmtId="0" fontId="2" fillId="0" borderId="36" xfId="0" applyFont="1" applyBorder="1" applyAlignment="1">
      <alignment wrapText="1"/>
    </xf>
    <xf numFmtId="0" fontId="3" fillId="0" borderId="31" xfId="0" applyFont="1" applyBorder="1" applyAlignment="1">
      <alignment wrapText="1"/>
    </xf>
    <xf numFmtId="0" fontId="5" fillId="0" borderId="49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2" fillId="0" borderId="69" xfId="0" applyFont="1" applyBorder="1" applyAlignment="1">
      <alignment wrapText="1"/>
    </xf>
    <xf numFmtId="0" fontId="2" fillId="0" borderId="39" xfId="0" applyFont="1" applyBorder="1" applyAlignment="1">
      <alignment wrapText="1"/>
    </xf>
    <xf numFmtId="0" fontId="3" fillId="0" borderId="50" xfId="0" applyFont="1" applyBorder="1" applyAlignment="1">
      <alignment wrapText="1"/>
    </xf>
    <xf numFmtId="0" fontId="3" fillId="13" borderId="6" xfId="0" applyFont="1" applyFill="1" applyBorder="1" applyAlignment="1">
      <alignment wrapText="1"/>
    </xf>
    <xf numFmtId="0" fontId="3" fillId="13" borderId="7" xfId="0" applyFont="1" applyFill="1" applyBorder="1" applyAlignment="1">
      <alignment wrapText="1"/>
    </xf>
    <xf numFmtId="0" fontId="3" fillId="0" borderId="51" xfId="0" applyFont="1" applyFill="1" applyBorder="1" applyAlignment="1">
      <alignment wrapText="1"/>
    </xf>
    <xf numFmtId="0" fontId="3" fillId="0" borderId="50" xfId="0" applyFont="1" applyFill="1" applyBorder="1" applyAlignment="1">
      <alignment wrapText="1"/>
    </xf>
    <xf numFmtId="0" fontId="3" fillId="0" borderId="47" xfId="0" applyFont="1" applyFill="1" applyBorder="1" applyAlignment="1">
      <alignment wrapText="1"/>
    </xf>
    <xf numFmtId="0" fontId="3" fillId="0" borderId="70" xfId="0" applyFont="1" applyFill="1" applyBorder="1" applyAlignment="1">
      <alignment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wrapText="1"/>
    </xf>
    <xf numFmtId="49" fontId="9" fillId="0" borderId="47" xfId="0" applyNumberFormat="1" applyFont="1" applyFill="1" applyBorder="1" applyAlignment="1">
      <alignment horizontal="left" wrapText="1"/>
    </xf>
    <xf numFmtId="0" fontId="3" fillId="13" borderId="40" xfId="0" applyFont="1" applyFill="1" applyBorder="1" applyAlignment="1">
      <alignment wrapText="1"/>
    </xf>
    <xf numFmtId="0" fontId="3" fillId="3" borderId="52" xfId="0" applyFont="1" applyFill="1" applyBorder="1" applyAlignment="1">
      <alignment wrapText="1"/>
    </xf>
    <xf numFmtId="0" fontId="3" fillId="13" borderId="45" xfId="0" applyFont="1" applyFill="1" applyBorder="1" applyAlignment="1">
      <alignment wrapText="1"/>
    </xf>
    <xf numFmtId="0" fontId="3" fillId="2" borderId="40" xfId="0" applyFont="1" applyFill="1" applyBorder="1" applyAlignment="1">
      <alignment wrapText="1"/>
    </xf>
    <xf numFmtId="0" fontId="3" fillId="2" borderId="5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49" fontId="9" fillId="0" borderId="71" xfId="2" applyNumberFormat="1" applyFont="1" applyFill="1" applyBorder="1" applyAlignment="1">
      <alignment vertical="center" wrapText="1"/>
    </xf>
    <xf numFmtId="0" fontId="3" fillId="2" borderId="50" xfId="0" applyFont="1" applyFill="1" applyBorder="1" applyAlignment="1">
      <alignment horizontal="center" wrapText="1"/>
    </xf>
    <xf numFmtId="0" fontId="3" fillId="0" borderId="5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1" fillId="0" borderId="0" xfId="0" applyFont="1" applyAlignment="1">
      <alignment horizontal="center" wrapText="1"/>
    </xf>
    <xf numFmtId="0" fontId="3" fillId="13" borderId="8" xfId="0" applyFont="1" applyFill="1" applyBorder="1" applyAlignment="1">
      <alignment horizontal="center" wrapText="1"/>
    </xf>
    <xf numFmtId="0" fontId="5" fillId="0" borderId="49" xfId="0" applyFont="1" applyBorder="1" applyAlignment="1">
      <alignment horizontal="center" wrapText="1"/>
    </xf>
    <xf numFmtId="0" fontId="5" fillId="4" borderId="7" xfId="0" applyFont="1" applyFill="1" applyBorder="1" applyAlignment="1">
      <alignment horizontal="center"/>
    </xf>
    <xf numFmtId="164" fontId="3" fillId="4" borderId="18" xfId="0" applyNumberFormat="1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0" fillId="0" borderId="2" xfId="0" applyBorder="1"/>
    <xf numFmtId="0" fontId="5" fillId="0" borderId="49" xfId="0" applyFont="1" applyBorder="1" applyAlignment="1">
      <alignment horizontal="center" wrapText="1"/>
    </xf>
    <xf numFmtId="10" fontId="0" fillId="2" borderId="0" xfId="0" applyNumberFormat="1" applyFill="1"/>
    <xf numFmtId="0" fontId="3" fillId="0" borderId="7" xfId="0" applyFont="1" applyFill="1" applyBorder="1" applyAlignment="1">
      <alignment horizontal="center"/>
    </xf>
    <xf numFmtId="164" fontId="4" fillId="0" borderId="72" xfId="0" applyNumberFormat="1" applyFont="1" applyFill="1" applyBorder="1"/>
    <xf numFmtId="164" fontId="4" fillId="0" borderId="51" xfId="0" applyNumberFormat="1" applyFont="1" applyFill="1" applyBorder="1"/>
    <xf numFmtId="9" fontId="0" fillId="2" borderId="0" xfId="0" applyNumberFormat="1" applyFill="1"/>
    <xf numFmtId="0" fontId="30" fillId="0" borderId="73" xfId="2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Alignment="1">
      <alignment horizontal="center" wrapText="1"/>
    </xf>
    <xf numFmtId="0" fontId="3" fillId="13" borderId="32" xfId="0" applyFont="1" applyFill="1" applyBorder="1" applyAlignment="1">
      <alignment wrapText="1"/>
    </xf>
    <xf numFmtId="0" fontId="3" fillId="13" borderId="52" xfId="0" applyFont="1" applyFill="1" applyBorder="1" applyAlignment="1">
      <alignment wrapText="1"/>
    </xf>
    <xf numFmtId="0" fontId="3" fillId="13" borderId="18" xfId="0" applyFont="1" applyFill="1" applyBorder="1" applyAlignment="1"/>
    <xf numFmtId="0" fontId="3" fillId="13" borderId="19" xfId="0" applyFont="1" applyFill="1" applyBorder="1" applyAlignment="1"/>
    <xf numFmtId="0" fontId="3" fillId="13" borderId="18" xfId="0" applyFont="1" applyFill="1" applyBorder="1" applyAlignment="1">
      <alignment horizontal="center" wrapText="1"/>
    </xf>
    <xf numFmtId="0" fontId="3" fillId="13" borderId="19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3" fillId="13" borderId="32" xfId="0" applyFont="1" applyFill="1" applyBorder="1" applyAlignment="1">
      <alignment horizontal="center" wrapText="1"/>
    </xf>
    <xf numFmtId="0" fontId="3" fillId="13" borderId="52" xfId="0" applyFont="1" applyFill="1" applyBorder="1" applyAlignment="1">
      <alignment horizontal="center" wrapText="1"/>
    </xf>
    <xf numFmtId="164" fontId="3" fillId="4" borderId="23" xfId="0" applyNumberFormat="1" applyFont="1" applyFill="1" applyBorder="1" applyAlignment="1">
      <alignment horizontal="center" vertical="center" wrapText="1"/>
    </xf>
    <xf numFmtId="164" fontId="3" fillId="4" borderId="19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164" fontId="3" fillId="4" borderId="18" xfId="0" applyNumberFormat="1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 wrapText="1"/>
    </xf>
    <xf numFmtId="0" fontId="5" fillId="0" borderId="49" xfId="0" applyFont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/>
    </xf>
    <xf numFmtId="0" fontId="3" fillId="0" borderId="18" xfId="0" applyFont="1" applyFill="1" applyBorder="1" applyAlignment="1">
      <alignment wrapText="1"/>
    </xf>
    <xf numFmtId="0" fontId="3" fillId="0" borderId="19" xfId="0" applyFont="1" applyFill="1" applyBorder="1" applyAlignment="1">
      <alignment wrapText="1"/>
    </xf>
    <xf numFmtId="0" fontId="5" fillId="0" borderId="3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7" xfId="0" applyFont="1" applyBorder="1" applyAlignment="1">
      <alignment horizontal="center" wrapText="1"/>
    </xf>
    <xf numFmtId="0" fontId="3" fillId="0" borderId="66" xfId="0" applyFont="1" applyBorder="1" applyAlignment="1">
      <alignment horizontal="center" wrapText="1"/>
    </xf>
    <xf numFmtId="0" fontId="3" fillId="0" borderId="52" xfId="0" applyFont="1" applyBorder="1" applyAlignment="1">
      <alignment horizontal="center" wrapText="1"/>
    </xf>
    <xf numFmtId="0" fontId="3" fillId="13" borderId="8" xfId="0" applyFont="1" applyFill="1" applyBorder="1" applyAlignment="1">
      <alignment horizontal="center" wrapText="1"/>
    </xf>
    <xf numFmtId="0" fontId="3" fillId="13" borderId="9" xfId="0" applyFont="1" applyFill="1" applyBorder="1" applyAlignment="1">
      <alignment horizontal="center" wrapText="1"/>
    </xf>
    <xf numFmtId="0" fontId="3" fillId="13" borderId="7" xfId="0" applyFont="1" applyFill="1" applyBorder="1" applyAlignment="1">
      <alignment horizontal="center" wrapText="1"/>
    </xf>
    <xf numFmtId="0" fontId="3" fillId="13" borderId="18" xfId="0" applyFont="1" applyFill="1" applyBorder="1" applyAlignment="1">
      <alignment wrapText="1"/>
    </xf>
    <xf numFmtId="0" fontId="3" fillId="13" borderId="19" xfId="0" applyFont="1" applyFill="1" applyBorder="1" applyAlignment="1">
      <alignment wrapText="1"/>
    </xf>
    <xf numFmtId="0" fontId="3" fillId="0" borderId="23" xfId="0" applyFont="1" applyFill="1" applyBorder="1" applyAlignment="1">
      <alignment horizontal="center" wrapText="1"/>
    </xf>
    <xf numFmtId="0" fontId="5" fillId="0" borderId="33" xfId="0" applyFont="1" applyBorder="1" applyAlignment="1">
      <alignment horizontal="center" wrapText="1"/>
    </xf>
    <xf numFmtId="0" fontId="5" fillId="0" borderId="55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13" borderId="26" xfId="0" applyFont="1" applyFill="1" applyBorder="1" applyAlignment="1">
      <alignment wrapText="1"/>
    </xf>
    <xf numFmtId="0" fontId="3" fillId="13" borderId="29" xfId="0" applyFont="1" applyFill="1" applyBorder="1" applyAlignment="1">
      <alignment wrapText="1"/>
    </xf>
    <xf numFmtId="0" fontId="3" fillId="13" borderId="26" xfId="0" applyFont="1" applyFill="1" applyBorder="1" applyAlignment="1"/>
    <xf numFmtId="0" fontId="19" fillId="8" borderId="18" xfId="0" applyFont="1" applyFill="1" applyBorder="1" applyAlignment="1">
      <alignment horizontal="center" wrapText="1"/>
    </xf>
    <xf numFmtId="0" fontId="19" fillId="8" borderId="19" xfId="0" applyFont="1" applyFill="1" applyBorder="1" applyAlignment="1">
      <alignment horizontal="center" wrapText="1"/>
    </xf>
    <xf numFmtId="0" fontId="19" fillId="0" borderId="28" xfId="0" applyFont="1" applyFill="1" applyBorder="1" applyAlignment="1">
      <alignment horizontal="center" wrapText="1"/>
    </xf>
    <xf numFmtId="0" fontId="19" fillId="7" borderId="18" xfId="0" applyFont="1" applyFill="1" applyBorder="1" applyAlignment="1">
      <alignment horizontal="center" wrapText="1"/>
    </xf>
    <xf numFmtId="0" fontId="19" fillId="7" borderId="13" xfId="0" applyFont="1" applyFill="1" applyBorder="1" applyAlignment="1">
      <alignment horizontal="center" wrapText="1"/>
    </xf>
    <xf numFmtId="0" fontId="3" fillId="8" borderId="18" xfId="0" applyFont="1" applyFill="1" applyBorder="1" applyAlignment="1">
      <alignment horizontal="center" wrapText="1"/>
    </xf>
    <xf numFmtId="0" fontId="3" fillId="8" borderId="19" xfId="0" applyFont="1" applyFill="1" applyBorder="1" applyAlignment="1">
      <alignment horizontal="center" wrapText="1"/>
    </xf>
    <xf numFmtId="0" fontId="19" fillId="0" borderId="7" xfId="0" applyFont="1" applyFill="1" applyBorder="1" applyAlignment="1">
      <alignment horizontal="center"/>
    </xf>
    <xf numFmtId="0" fontId="19" fillId="0" borderId="9" xfId="0" applyFont="1" applyFill="1" applyBorder="1" applyAlignment="1">
      <alignment horizontal="center"/>
    </xf>
    <xf numFmtId="0" fontId="18" fillId="0" borderId="0" xfId="0" applyFont="1" applyAlignment="1">
      <alignment horizontal="center" wrapText="1"/>
    </xf>
    <xf numFmtId="0" fontId="18" fillId="0" borderId="13" xfId="0" applyFont="1" applyBorder="1" applyAlignment="1">
      <alignment horizontal="center" wrapText="1"/>
    </xf>
    <xf numFmtId="0" fontId="18" fillId="0" borderId="0" xfId="0" applyFont="1" applyBorder="1" applyAlignment="1">
      <alignment horizontal="center" wrapText="1"/>
    </xf>
    <xf numFmtId="0" fontId="19" fillId="0" borderId="36" xfId="0" applyFont="1" applyBorder="1" applyAlignment="1">
      <alignment horizontal="center"/>
    </xf>
    <xf numFmtId="0" fontId="19" fillId="0" borderId="39" xfId="0" applyFont="1" applyBorder="1" applyAlignment="1">
      <alignment horizontal="center"/>
    </xf>
    <xf numFmtId="0" fontId="19" fillId="0" borderId="31" xfId="0" applyFont="1" applyBorder="1" applyAlignment="1">
      <alignment horizontal="center" wrapText="1"/>
    </xf>
    <xf numFmtId="0" fontId="19" fillId="0" borderId="50" xfId="0" applyFont="1" applyBorder="1" applyAlignment="1">
      <alignment horizontal="center" wrapText="1"/>
    </xf>
    <xf numFmtId="2" fontId="19" fillId="5" borderId="18" xfId="0" applyNumberFormat="1" applyFont="1" applyFill="1" applyBorder="1" applyAlignment="1">
      <alignment horizontal="center" wrapText="1"/>
    </xf>
    <xf numFmtId="2" fontId="19" fillId="5" borderId="19" xfId="0" applyNumberFormat="1" applyFont="1" applyFill="1" applyBorder="1" applyAlignment="1">
      <alignment horizontal="center" wrapText="1"/>
    </xf>
    <xf numFmtId="0" fontId="19" fillId="6" borderId="49" xfId="0" applyFont="1" applyFill="1" applyBorder="1" applyAlignment="1">
      <alignment horizontal="center" textRotation="90" wrapText="1"/>
    </xf>
    <xf numFmtId="0" fontId="19" fillId="6" borderId="51" xfId="0" applyFont="1" applyFill="1" applyBorder="1" applyAlignment="1">
      <alignment horizontal="center" textRotation="90" wrapText="1"/>
    </xf>
    <xf numFmtId="0" fontId="19" fillId="5" borderId="18" xfId="0" applyFont="1" applyFill="1" applyBorder="1" applyAlignment="1">
      <alignment horizontal="center" textRotation="90"/>
    </xf>
    <xf numFmtId="0" fontId="19" fillId="5" borderId="19" xfId="0" applyFont="1" applyFill="1" applyBorder="1" applyAlignment="1">
      <alignment horizontal="center" textRotation="90"/>
    </xf>
    <xf numFmtId="0" fontId="19" fillId="0" borderId="49" xfId="0" applyFont="1" applyFill="1" applyBorder="1" applyAlignment="1">
      <alignment horizontal="center" textRotation="90" wrapText="1"/>
    </xf>
    <xf numFmtId="0" fontId="19" fillId="0" borderId="51" xfId="0" applyFont="1" applyFill="1" applyBorder="1" applyAlignment="1">
      <alignment horizontal="center" textRotation="90" wrapText="1"/>
    </xf>
    <xf numFmtId="2" fontId="19" fillId="5" borderId="28" xfId="0" applyNumberFormat="1" applyFont="1" applyFill="1" applyBorder="1" applyAlignment="1">
      <alignment horizontal="center" wrapText="1"/>
    </xf>
    <xf numFmtId="2" fontId="19" fillId="5" borderId="13" xfId="0" applyNumberFormat="1" applyFont="1" applyFill="1" applyBorder="1" applyAlignment="1">
      <alignment horizontal="center" wrapText="1"/>
    </xf>
    <xf numFmtId="0" fontId="19" fillId="9" borderId="18" xfId="0" applyFont="1" applyFill="1" applyBorder="1" applyAlignment="1">
      <alignment horizontal="center" wrapText="1"/>
    </xf>
    <xf numFmtId="0" fontId="19" fillId="9" borderId="19" xfId="0" applyFont="1" applyFill="1" applyBorder="1" applyAlignment="1">
      <alignment horizontal="center" wrapText="1"/>
    </xf>
    <xf numFmtId="0" fontId="20" fillId="5" borderId="18" xfId="0" applyFont="1" applyFill="1" applyBorder="1" applyAlignment="1">
      <alignment horizontal="center" wrapText="1"/>
    </xf>
    <xf numFmtId="0" fontId="20" fillId="5" borderId="19" xfId="0" applyFont="1" applyFill="1" applyBorder="1" applyAlignment="1">
      <alignment horizontal="center" wrapText="1"/>
    </xf>
    <xf numFmtId="0" fontId="20" fillId="0" borderId="8" xfId="0" applyFont="1" applyFill="1" applyBorder="1" applyAlignment="1">
      <alignment horizontal="center" wrapText="1"/>
    </xf>
    <xf numFmtId="0" fontId="20" fillId="0" borderId="9" xfId="0" applyFont="1" applyFill="1" applyBorder="1" applyAlignment="1">
      <alignment horizontal="center" wrapText="1"/>
    </xf>
    <xf numFmtId="2" fontId="19" fillId="5" borderId="31" xfId="0" applyNumberFormat="1" applyFont="1" applyFill="1" applyBorder="1" applyAlignment="1">
      <alignment horizontal="center" wrapText="1"/>
    </xf>
    <xf numFmtId="2" fontId="19" fillId="5" borderId="50" xfId="0" applyNumberFormat="1" applyFont="1" applyFill="1" applyBorder="1" applyAlignment="1">
      <alignment horizontal="center" wrapText="1"/>
    </xf>
    <xf numFmtId="2" fontId="19" fillId="5" borderId="4" xfId="0" applyNumberFormat="1" applyFont="1" applyFill="1" applyBorder="1" applyAlignment="1">
      <alignment horizontal="center" wrapText="1"/>
    </xf>
    <xf numFmtId="0" fontId="20" fillId="9" borderId="18" xfId="0" applyFont="1" applyFill="1" applyBorder="1" applyAlignment="1">
      <alignment horizontal="center"/>
    </xf>
    <xf numFmtId="0" fontId="20" fillId="9" borderId="19" xfId="0" applyFont="1" applyFill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0" fillId="0" borderId="16" xfId="0" applyFont="1" applyFill="1" applyBorder="1" applyAlignment="1">
      <alignment horizontal="center" wrapText="1"/>
    </xf>
    <xf numFmtId="0" fontId="20" fillId="0" borderId="4" xfId="0" applyFont="1" applyFill="1" applyBorder="1" applyAlignment="1">
      <alignment horizontal="center" wrapText="1"/>
    </xf>
    <xf numFmtId="0" fontId="20" fillId="0" borderId="8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  <xf numFmtId="0" fontId="20" fillId="0" borderId="9" xfId="0" applyFont="1" applyFill="1" applyBorder="1" applyAlignment="1">
      <alignment horizontal="center"/>
    </xf>
    <xf numFmtId="0" fontId="20" fillId="0" borderId="32" xfId="0" applyFont="1" applyFill="1" applyBorder="1" applyAlignment="1">
      <alignment horizontal="center" wrapText="1"/>
    </xf>
    <xf numFmtId="0" fontId="20" fillId="0" borderId="7" xfId="0" applyFont="1" applyFill="1" applyBorder="1" applyAlignment="1">
      <alignment horizontal="center" wrapText="1"/>
    </xf>
    <xf numFmtId="0" fontId="20" fillId="7" borderId="18" xfId="0" applyFont="1" applyFill="1" applyBorder="1" applyAlignment="1">
      <alignment horizontal="center" wrapText="1"/>
    </xf>
    <xf numFmtId="0" fontId="20" fillId="7" borderId="19" xfId="0" applyFont="1" applyFill="1" applyBorder="1" applyAlignment="1">
      <alignment horizontal="center" wrapText="1"/>
    </xf>
    <xf numFmtId="0" fontId="19" fillId="7" borderId="18" xfId="0" applyFont="1" applyFill="1" applyBorder="1" applyAlignment="1">
      <alignment horizontal="center" vertical="center" wrapText="1"/>
    </xf>
    <xf numFmtId="0" fontId="19" fillId="7" borderId="19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4" fillId="0" borderId="32" xfId="0" applyFont="1" applyFill="1" applyBorder="1" applyAlignment="1">
      <alignment horizontal="center" wrapText="1"/>
    </xf>
    <xf numFmtId="0" fontId="24" fillId="0" borderId="41" xfId="0" applyFont="1" applyFill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6" fillId="0" borderId="36" xfId="0" applyFont="1" applyBorder="1" applyAlignment="1">
      <alignment wrapText="1"/>
    </xf>
    <xf numFmtId="0" fontId="16" fillId="0" borderId="39" xfId="0" applyFont="1" applyBorder="1" applyAlignment="1">
      <alignment wrapText="1"/>
    </xf>
    <xf numFmtId="0" fontId="12" fillId="0" borderId="37" xfId="0" applyFont="1" applyFill="1" applyBorder="1" applyAlignment="1">
      <alignment horizontal="center" wrapText="1"/>
    </xf>
    <xf numFmtId="0" fontId="12" fillId="0" borderId="40" xfId="0" applyFont="1" applyFill="1" applyBorder="1" applyAlignment="1">
      <alignment horizontal="center" wrapText="1"/>
    </xf>
    <xf numFmtId="164" fontId="12" fillId="0" borderId="38" xfId="0" applyNumberFormat="1" applyFont="1" applyBorder="1" applyAlignment="1">
      <alignment horizontal="center" wrapText="1"/>
    </xf>
    <xf numFmtId="164" fontId="12" fillId="0" borderId="41" xfId="0" applyNumberFormat="1" applyFont="1" applyBorder="1" applyAlignment="1">
      <alignment horizontal="center" wrapText="1"/>
    </xf>
    <xf numFmtId="0" fontId="12" fillId="0" borderId="45" xfId="0" applyFont="1" applyFill="1" applyBorder="1" applyAlignment="1">
      <alignment horizontal="center" wrapText="1"/>
    </xf>
    <xf numFmtId="0" fontId="12" fillId="0" borderId="17" xfId="0" applyFont="1" applyFill="1" applyBorder="1" applyAlignment="1">
      <alignment horizontal="center" wrapText="1"/>
    </xf>
  </cellXfs>
  <cellStyles count="3">
    <cellStyle name="Обычный" xfId="0" builtinId="0"/>
    <cellStyle name="Обычный_2012 таблица планирования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V85"/>
  <sheetViews>
    <sheetView tabSelected="1" topLeftCell="A4" zoomScale="90" zoomScaleNormal="90" workbookViewId="0">
      <pane xSplit="2" ySplit="3" topLeftCell="AU64" activePane="bottomRight" state="frozen"/>
      <selection activeCell="A4" sqref="A4"/>
      <selection pane="topRight" activeCell="C4" sqref="C4"/>
      <selection pane="bottomLeft" activeCell="A7" sqref="A7"/>
      <selection pane="bottomRight" activeCell="BO90" sqref="BO90"/>
    </sheetView>
  </sheetViews>
  <sheetFormatPr defaultRowHeight="15" x14ac:dyDescent="0.25"/>
  <cols>
    <col min="1" max="1" width="3.28515625" customWidth="1"/>
    <col min="2" max="2" width="15.28515625" customWidth="1"/>
    <col min="3" max="5" width="9.140625" customWidth="1"/>
    <col min="6" max="6" width="12.28515625" customWidth="1"/>
    <col min="7" max="7" width="9.140625" customWidth="1"/>
    <col min="8" max="8" width="11.42578125" customWidth="1"/>
    <col min="9" max="9" width="10.42578125" customWidth="1"/>
    <col min="10" max="10" width="9.140625" customWidth="1"/>
    <col min="11" max="11" width="9.85546875" customWidth="1"/>
    <col min="12" max="12" width="11" customWidth="1"/>
    <col min="13" max="15" width="9.140625" customWidth="1"/>
    <col min="16" max="29" width="10.140625" customWidth="1"/>
    <col min="30" max="31" width="9.140625" customWidth="1"/>
    <col min="32" max="32" width="10.85546875" customWidth="1"/>
    <col min="33" max="33" width="9.140625" style="146" customWidth="1"/>
    <col min="34" max="34" width="8" customWidth="1"/>
    <col min="35" max="35" width="7.85546875" customWidth="1"/>
    <col min="36" max="37" width="9.140625" customWidth="1"/>
    <col min="38" max="39" width="7.42578125" customWidth="1"/>
    <col min="40" max="42" width="9.140625" customWidth="1"/>
    <col min="43" max="43" width="7.85546875" customWidth="1"/>
    <col min="44" max="44" width="8.7109375" customWidth="1"/>
    <col min="45" max="45" width="7.85546875" customWidth="1"/>
    <col min="46" max="47" width="10.7109375" customWidth="1"/>
    <col min="48" max="48" width="8.7109375" customWidth="1"/>
    <col min="49" max="49" width="9.140625" customWidth="1"/>
    <col min="50" max="50" width="10.7109375" customWidth="1"/>
    <col min="51" max="51" width="9.140625" customWidth="1"/>
    <col min="52" max="52" width="7.42578125" customWidth="1"/>
    <col min="53" max="53" width="7.7109375" customWidth="1"/>
    <col min="54" max="54" width="9.140625" customWidth="1"/>
    <col min="55" max="55" width="11.42578125" customWidth="1"/>
    <col min="56" max="60" width="9.140625" customWidth="1"/>
    <col min="61" max="61" width="7.85546875" customWidth="1"/>
    <col min="62" max="62" width="10.7109375" customWidth="1"/>
    <col min="63" max="63" width="12.42578125" customWidth="1"/>
    <col min="64" max="65" width="12" customWidth="1"/>
    <col min="66" max="66" width="13" customWidth="1"/>
    <col min="67" max="67" width="21.5703125" customWidth="1"/>
    <col min="68" max="68" width="13.28515625" customWidth="1"/>
    <col min="69" max="69" width="13.140625" customWidth="1"/>
    <col min="72" max="72" width="12.85546875" customWidth="1"/>
    <col min="74" max="74" width="10.42578125" bestFit="1" customWidth="1"/>
  </cols>
  <sheetData>
    <row r="1" spans="1:74" ht="23.25" x14ac:dyDescent="0.35">
      <c r="A1" s="401" t="s">
        <v>183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  <c r="AD1" s="401"/>
      <c r="AE1" s="401"/>
      <c r="AF1" s="401"/>
      <c r="AG1" s="401"/>
      <c r="AH1" s="401"/>
      <c r="AI1" s="401"/>
      <c r="AJ1" s="401"/>
      <c r="AK1" s="401"/>
      <c r="AL1" s="401"/>
      <c r="AM1" s="401"/>
      <c r="AN1" s="401"/>
      <c r="AO1" s="401"/>
      <c r="AP1" s="401"/>
      <c r="AQ1" s="401"/>
      <c r="AR1" s="401"/>
      <c r="AS1" s="401"/>
      <c r="AT1" s="401"/>
      <c r="AU1" s="401"/>
      <c r="AV1" s="401"/>
      <c r="AW1" s="401"/>
      <c r="AX1" s="401"/>
      <c r="AY1" s="401"/>
      <c r="AZ1" s="401"/>
      <c r="BA1" s="401"/>
      <c r="BB1" s="401"/>
      <c r="BC1" s="401"/>
      <c r="BD1" s="401"/>
      <c r="BE1" s="401"/>
      <c r="BF1" s="401"/>
      <c r="BG1" s="401"/>
      <c r="BH1" s="401"/>
      <c r="BI1" s="401"/>
      <c r="BJ1" s="401"/>
      <c r="BK1" s="401"/>
      <c r="BL1" s="401"/>
      <c r="BM1" s="401"/>
      <c r="BN1" s="401"/>
      <c r="BO1" s="24"/>
    </row>
    <row r="2" spans="1:74" ht="18.75" x14ac:dyDescent="0.3">
      <c r="A2" s="402"/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W2" s="402"/>
      <c r="X2" s="402"/>
      <c r="Y2" s="402"/>
      <c r="Z2" s="402"/>
      <c r="AA2" s="402"/>
      <c r="AB2" s="402"/>
      <c r="AC2" s="402"/>
      <c r="AD2" s="402"/>
      <c r="AE2" s="402"/>
      <c r="AF2" s="402"/>
      <c r="AG2" s="206"/>
      <c r="AH2" s="182"/>
      <c r="AI2" s="182"/>
      <c r="AJ2" s="182"/>
      <c r="AK2" s="6"/>
      <c r="AL2" s="6"/>
      <c r="AM2" s="230"/>
      <c r="AN2" s="6"/>
      <c r="AO2" s="6"/>
      <c r="AP2" s="6"/>
      <c r="AQ2" s="9"/>
      <c r="AR2" s="6"/>
      <c r="AS2" s="9"/>
      <c r="AT2" s="22"/>
      <c r="AU2" s="22"/>
      <c r="AV2" s="9"/>
      <c r="AW2" s="6"/>
      <c r="AX2" s="22"/>
      <c r="AY2" s="22"/>
      <c r="AZ2" s="6"/>
      <c r="BA2" s="182"/>
      <c r="BB2" s="230"/>
      <c r="BC2" s="21"/>
      <c r="BD2" s="182"/>
      <c r="BE2" s="5"/>
      <c r="BF2" s="5"/>
      <c r="BG2" s="5"/>
      <c r="BH2" s="5"/>
      <c r="BI2" s="5"/>
      <c r="BJ2" s="5"/>
      <c r="BK2" s="5"/>
      <c r="BL2" s="5"/>
      <c r="BM2" s="5"/>
      <c r="BN2" s="1"/>
      <c r="BO2" s="1"/>
    </row>
    <row r="3" spans="1:74" ht="22.5" customHeight="1" thickBot="1" x14ac:dyDescent="0.35">
      <c r="A3" s="209" t="s">
        <v>79</v>
      </c>
      <c r="B3" s="209"/>
      <c r="C3" s="250"/>
      <c r="D3" s="250"/>
      <c r="E3" s="250"/>
      <c r="F3" s="250"/>
      <c r="G3" s="250">
        <v>1.0248999999999999</v>
      </c>
      <c r="H3" s="250"/>
      <c r="I3" s="250">
        <v>1.0388900000000001</v>
      </c>
      <c r="J3" s="250">
        <v>1.0606</v>
      </c>
      <c r="K3" s="250"/>
      <c r="L3" s="250"/>
      <c r="M3" s="250">
        <v>1</v>
      </c>
      <c r="N3" s="250">
        <v>1</v>
      </c>
      <c r="O3" s="250">
        <v>1</v>
      </c>
      <c r="P3" s="250">
        <v>1</v>
      </c>
      <c r="Q3" s="213"/>
      <c r="R3" s="213"/>
      <c r="S3" s="213"/>
      <c r="T3" s="250">
        <v>0.18106</v>
      </c>
      <c r="U3" s="213"/>
      <c r="V3" s="213"/>
      <c r="W3" s="213"/>
      <c r="X3" s="213"/>
      <c r="Y3" s="250">
        <v>1</v>
      </c>
      <c r="Z3" s="250"/>
      <c r="AA3" s="250"/>
      <c r="AB3" s="250"/>
      <c r="AC3" s="250"/>
      <c r="AD3" s="250"/>
      <c r="AE3" s="250"/>
      <c r="AF3" s="250"/>
      <c r="AG3" s="351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  <c r="BA3" s="250"/>
      <c r="BB3" s="250"/>
      <c r="BC3" s="250"/>
      <c r="BD3" s="250"/>
      <c r="BE3" s="250"/>
      <c r="BF3" s="250"/>
      <c r="BG3" s="250"/>
      <c r="BH3" s="250"/>
      <c r="BI3" s="250"/>
      <c r="BJ3" s="250"/>
      <c r="BK3" s="250"/>
      <c r="BL3" s="250"/>
      <c r="BM3" s="250"/>
      <c r="BN3" s="209"/>
      <c r="BO3" s="31"/>
    </row>
    <row r="4" spans="1:74" ht="17.25" customHeight="1" thickBot="1" x14ac:dyDescent="0.3">
      <c r="A4" s="358"/>
      <c r="B4" s="359"/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3"/>
      <c r="Y4" s="423"/>
      <c r="Z4" s="423"/>
      <c r="AA4" s="423"/>
      <c r="AB4" s="423"/>
      <c r="AC4" s="423"/>
      <c r="AD4" s="423"/>
      <c r="AE4" s="423"/>
      <c r="AF4" s="423"/>
      <c r="AG4" s="423"/>
      <c r="AH4" s="423"/>
      <c r="AI4" s="423"/>
      <c r="AJ4" s="423"/>
      <c r="AK4" s="423"/>
      <c r="AL4" s="423"/>
      <c r="AM4" s="423"/>
      <c r="AN4" s="423"/>
      <c r="AO4" s="423"/>
      <c r="AP4" s="423"/>
      <c r="AQ4" s="423"/>
      <c r="AR4" s="423"/>
      <c r="AS4" s="423"/>
      <c r="AT4" s="423"/>
      <c r="AU4" s="423"/>
      <c r="AV4" s="423"/>
      <c r="AW4" s="423"/>
      <c r="AX4" s="423"/>
      <c r="AY4" s="423"/>
      <c r="AZ4" s="423"/>
      <c r="BA4" s="423"/>
      <c r="BB4" s="423"/>
      <c r="BC4" s="423"/>
      <c r="BD4" s="423"/>
      <c r="BE4" s="423"/>
      <c r="BF4" s="423"/>
      <c r="BG4" s="424"/>
      <c r="BH4" s="394"/>
      <c r="BI4" s="394"/>
      <c r="BJ4" s="394"/>
      <c r="BK4" s="360"/>
      <c r="BL4" s="361"/>
      <c r="BM4" s="361"/>
      <c r="BN4" s="422" t="s">
        <v>99</v>
      </c>
      <c r="BO4" s="340"/>
    </row>
    <row r="5" spans="1:74" ht="39" customHeight="1" thickBot="1" x14ac:dyDescent="0.3">
      <c r="A5" s="362"/>
      <c r="B5" s="212"/>
      <c r="C5" s="403" t="s">
        <v>0</v>
      </c>
      <c r="D5" s="425" t="s">
        <v>81</v>
      </c>
      <c r="E5" s="426"/>
      <c r="F5" s="405" t="s">
        <v>1</v>
      </c>
      <c r="G5" s="430"/>
      <c r="H5" s="430"/>
      <c r="I5" s="430"/>
      <c r="J5" s="430"/>
      <c r="K5" s="407" t="s">
        <v>104</v>
      </c>
      <c r="L5" s="416" t="s">
        <v>350</v>
      </c>
      <c r="M5" s="409" t="s">
        <v>81</v>
      </c>
      <c r="N5" s="409"/>
      <c r="O5" s="409"/>
      <c r="P5" s="409"/>
      <c r="Q5" s="409"/>
      <c r="R5" s="409"/>
      <c r="S5" s="409"/>
      <c r="T5" s="409"/>
      <c r="U5" s="409"/>
      <c r="V5" s="409"/>
      <c r="W5" s="409"/>
      <c r="X5" s="409"/>
      <c r="Y5" s="409"/>
      <c r="Z5" s="409"/>
      <c r="AA5" s="410"/>
      <c r="AB5" s="396"/>
      <c r="AC5" s="411" t="s">
        <v>120</v>
      </c>
      <c r="AD5" s="412"/>
      <c r="AE5" s="413"/>
      <c r="AF5" s="192" t="s">
        <v>346</v>
      </c>
      <c r="AG5" s="205" t="s">
        <v>345</v>
      </c>
      <c r="AH5" s="425" t="s">
        <v>376</v>
      </c>
      <c r="AI5" s="426"/>
      <c r="AJ5" s="426"/>
      <c r="AK5" s="426"/>
      <c r="AL5" s="426"/>
      <c r="AM5" s="426"/>
      <c r="AN5" s="426"/>
      <c r="AO5" s="426"/>
      <c r="AP5" s="426"/>
      <c r="AQ5" s="426"/>
      <c r="AR5" s="426"/>
      <c r="AS5" s="426"/>
      <c r="AT5" s="426"/>
      <c r="AU5" s="426"/>
      <c r="AV5" s="426"/>
      <c r="AW5" s="426"/>
      <c r="AX5" s="426"/>
      <c r="AY5" s="426"/>
      <c r="AZ5" s="426"/>
      <c r="BA5" s="426"/>
      <c r="BB5" s="426"/>
      <c r="BC5" s="426"/>
      <c r="BD5" s="427"/>
      <c r="BE5" s="414" t="s">
        <v>395</v>
      </c>
      <c r="BF5" s="414" t="s">
        <v>4</v>
      </c>
      <c r="BG5" s="428" t="s">
        <v>81</v>
      </c>
      <c r="BH5" s="429"/>
      <c r="BI5" s="429"/>
      <c r="BJ5" s="429"/>
      <c r="BK5" s="429"/>
      <c r="BL5" s="429"/>
      <c r="BM5" s="251"/>
      <c r="BN5" s="418"/>
      <c r="BO5" s="418" t="s">
        <v>123</v>
      </c>
    </row>
    <row r="6" spans="1:74" ht="111.75" customHeight="1" thickBot="1" x14ac:dyDescent="0.3">
      <c r="A6" s="363"/>
      <c r="B6" s="212" t="s">
        <v>107</v>
      </c>
      <c r="C6" s="404"/>
      <c r="D6" s="367" t="s">
        <v>82</v>
      </c>
      <c r="E6" s="368" t="s">
        <v>83</v>
      </c>
      <c r="F6" s="406"/>
      <c r="G6" s="369" t="s">
        <v>408</v>
      </c>
      <c r="H6" s="369" t="s">
        <v>374</v>
      </c>
      <c r="I6" s="369" t="s">
        <v>409</v>
      </c>
      <c r="J6" s="370" t="s">
        <v>87</v>
      </c>
      <c r="K6" s="408"/>
      <c r="L6" s="417"/>
      <c r="M6" s="367" t="s">
        <v>88</v>
      </c>
      <c r="N6" s="371" t="s">
        <v>89</v>
      </c>
      <c r="O6" s="372" t="s">
        <v>105</v>
      </c>
      <c r="P6" s="372" t="s">
        <v>90</v>
      </c>
      <c r="Q6" s="372" t="s">
        <v>106</v>
      </c>
      <c r="R6" s="372" t="s">
        <v>109</v>
      </c>
      <c r="S6" s="372" t="s">
        <v>331</v>
      </c>
      <c r="T6" s="372" t="s">
        <v>110</v>
      </c>
      <c r="U6" s="372" t="s">
        <v>333</v>
      </c>
      <c r="V6" s="372" t="s">
        <v>111</v>
      </c>
      <c r="W6" s="372" t="s">
        <v>332</v>
      </c>
      <c r="X6" s="373" t="s">
        <v>349</v>
      </c>
      <c r="Y6" s="372" t="s">
        <v>112</v>
      </c>
      <c r="Z6" s="372" t="s">
        <v>334</v>
      </c>
      <c r="AA6" s="368" t="s">
        <v>113</v>
      </c>
      <c r="AB6" s="368" t="s">
        <v>422</v>
      </c>
      <c r="AC6" s="374" t="s">
        <v>119</v>
      </c>
      <c r="AD6" s="375" t="s">
        <v>320</v>
      </c>
      <c r="AE6" s="375" t="s">
        <v>377</v>
      </c>
      <c r="AF6" s="376" t="s">
        <v>2</v>
      </c>
      <c r="AG6" s="367" t="s">
        <v>410</v>
      </c>
      <c r="AH6" s="372" t="s">
        <v>338</v>
      </c>
      <c r="AI6" s="377" t="s">
        <v>339</v>
      </c>
      <c r="AJ6" s="377" t="s">
        <v>340</v>
      </c>
      <c r="AK6" s="378" t="s">
        <v>414</v>
      </c>
      <c r="AL6" s="377" t="s">
        <v>211</v>
      </c>
      <c r="AM6" s="377" t="s">
        <v>378</v>
      </c>
      <c r="AN6" s="372" t="s">
        <v>411</v>
      </c>
      <c r="AO6" s="372" t="s">
        <v>92</v>
      </c>
      <c r="AP6" s="377" t="s">
        <v>413</v>
      </c>
      <c r="AQ6" s="377" t="s">
        <v>100</v>
      </c>
      <c r="AR6" s="372" t="s">
        <v>93</v>
      </c>
      <c r="AS6" s="377" t="s">
        <v>412</v>
      </c>
      <c r="AT6" s="379" t="s">
        <v>114</v>
      </c>
      <c r="AU6" s="372" t="s">
        <v>115</v>
      </c>
      <c r="AV6" s="380" t="s">
        <v>103</v>
      </c>
      <c r="AW6" s="372" t="s">
        <v>124</v>
      </c>
      <c r="AX6" s="368" t="s">
        <v>116</v>
      </c>
      <c r="AY6" s="368" t="s">
        <v>117</v>
      </c>
      <c r="AZ6" s="381" t="s">
        <v>94</v>
      </c>
      <c r="BA6" s="381" t="s">
        <v>415</v>
      </c>
      <c r="BB6" s="382" t="s">
        <v>380</v>
      </c>
      <c r="BC6" s="368" t="s">
        <v>336</v>
      </c>
      <c r="BD6" s="382" t="s">
        <v>335</v>
      </c>
      <c r="BE6" s="415"/>
      <c r="BF6" s="415"/>
      <c r="BG6" s="192" t="s">
        <v>343</v>
      </c>
      <c r="BH6" s="192" t="s">
        <v>416</v>
      </c>
      <c r="BI6" s="192" t="s">
        <v>420</v>
      </c>
      <c r="BJ6" s="400" t="s">
        <v>421</v>
      </c>
      <c r="BK6" s="192" t="s">
        <v>419</v>
      </c>
      <c r="BL6" s="341" t="s">
        <v>417</v>
      </c>
      <c r="BM6" s="217" t="s">
        <v>418</v>
      </c>
      <c r="BN6" s="419"/>
      <c r="BO6" s="419"/>
      <c r="BP6" s="274"/>
      <c r="BQ6" s="251"/>
      <c r="BR6" s="275"/>
      <c r="BS6" s="42"/>
    </row>
    <row r="7" spans="1:74" x14ac:dyDescent="0.25">
      <c r="A7" s="352">
        <v>1</v>
      </c>
      <c r="B7" s="353" t="s">
        <v>5</v>
      </c>
      <c r="C7" s="299">
        <f>D7+E7</f>
        <v>17</v>
      </c>
      <c r="D7" s="355">
        <v>5</v>
      </c>
      <c r="E7" s="356">
        <v>12</v>
      </c>
      <c r="F7" s="298">
        <f>G7+H7+I7+J7</f>
        <v>538.50718602349991</v>
      </c>
      <c r="G7" s="187">
        <v>374.4</v>
      </c>
      <c r="H7" s="187">
        <v>128.80718602349998</v>
      </c>
      <c r="I7" s="187">
        <v>35.299999999999997</v>
      </c>
      <c r="J7" s="357">
        <v>0</v>
      </c>
      <c r="K7" s="286"/>
      <c r="L7" s="255">
        <f>M7+N7+O7+P7+Q7+R7+S7+T7+U7+V7+W7+X7+Y7+Z7+AA7+AB7</f>
        <v>113.95</v>
      </c>
      <c r="M7" s="13">
        <v>14</v>
      </c>
      <c r="N7" s="187">
        <v>14</v>
      </c>
      <c r="O7" s="187"/>
      <c r="P7" s="187"/>
      <c r="Q7" s="184">
        <v>21.2</v>
      </c>
      <c r="R7" s="3">
        <v>4.2</v>
      </c>
      <c r="S7" s="187"/>
      <c r="T7" s="3">
        <v>8</v>
      </c>
      <c r="U7" s="187"/>
      <c r="V7" s="187"/>
      <c r="W7" s="187"/>
      <c r="X7" s="3">
        <v>22.5</v>
      </c>
      <c r="Y7" s="187"/>
      <c r="Z7" s="184"/>
      <c r="AA7" s="11">
        <v>10</v>
      </c>
      <c r="AB7" s="184">
        <v>20.05</v>
      </c>
      <c r="AC7" s="302">
        <f>AD7+AE7</f>
        <v>0</v>
      </c>
      <c r="AD7" s="303"/>
      <c r="AE7" s="239"/>
      <c r="AF7" s="235">
        <f>AG7+AH7+AI7+AJ7+AK7+AL7+AM7+AN7+AO7+AP7+AQ7+AR7+AS6:AS7+AT7+AU7+AV7+AW7+AX7+AY7+AZ7+BA7+BB7+BC7+BD7</f>
        <v>786.5</v>
      </c>
      <c r="AG7" s="3">
        <v>71</v>
      </c>
      <c r="AH7" s="187"/>
      <c r="AI7" s="187">
        <v>8</v>
      </c>
      <c r="AJ7" s="3">
        <v>60</v>
      </c>
      <c r="AK7" s="186"/>
      <c r="AL7" s="187">
        <v>30</v>
      </c>
      <c r="AM7" s="3">
        <v>86</v>
      </c>
      <c r="AN7" s="3">
        <v>17.3</v>
      </c>
      <c r="AO7" s="3">
        <v>0</v>
      </c>
      <c r="AP7" s="187">
        <v>3.9</v>
      </c>
      <c r="AQ7" s="187">
        <v>19.5</v>
      </c>
      <c r="AR7" s="187">
        <v>2.7</v>
      </c>
      <c r="AS7" s="187">
        <v>3.3</v>
      </c>
      <c r="AT7" s="187"/>
      <c r="AU7" s="187"/>
      <c r="AV7" s="187"/>
      <c r="AW7" s="187"/>
      <c r="AX7" s="184"/>
      <c r="AY7" s="11">
        <v>36</v>
      </c>
      <c r="AZ7" s="11">
        <v>17.600000000000001</v>
      </c>
      <c r="BA7" s="184">
        <v>54.8</v>
      </c>
      <c r="BB7" s="184">
        <v>357.4</v>
      </c>
      <c r="BC7" s="3">
        <v>9</v>
      </c>
      <c r="BD7" s="3">
        <v>10</v>
      </c>
      <c r="BE7" s="255">
        <v>182.5</v>
      </c>
      <c r="BF7" s="244">
        <f>BG7+BH7+BI7+BJ7+BK7+BL7+BM7</f>
        <v>131.19999999999999</v>
      </c>
      <c r="BG7" s="247">
        <v>60</v>
      </c>
      <c r="BH7" s="397"/>
      <c r="BI7" s="186"/>
      <c r="BJ7" s="13">
        <v>61.5</v>
      </c>
      <c r="BK7" s="13">
        <v>9.6999999999999993</v>
      </c>
      <c r="BL7" s="187"/>
      <c r="BM7" s="242"/>
      <c r="BN7" s="210">
        <f>C7+F7+L7+AF7+BE7+BF7</f>
        <v>1769.6571860235001</v>
      </c>
      <c r="BO7" s="211"/>
      <c r="BP7" s="229"/>
      <c r="BQ7" s="229"/>
      <c r="BR7" s="216"/>
      <c r="BT7" s="229"/>
      <c r="BU7" s="216"/>
      <c r="BV7" s="229"/>
    </row>
    <row r="8" spans="1:74" x14ac:dyDescent="0.25">
      <c r="A8" s="2">
        <v>2</v>
      </c>
      <c r="B8" s="18" t="s">
        <v>6</v>
      </c>
      <c r="C8" s="299">
        <f t="shared" ref="C8:C73" si="0">D8+E8</f>
        <v>16.7</v>
      </c>
      <c r="D8" s="17">
        <v>4.7</v>
      </c>
      <c r="E8" s="14">
        <v>12</v>
      </c>
      <c r="F8" s="298">
        <f>G8+H8+I8+J8</f>
        <v>384.76893295499997</v>
      </c>
      <c r="G8" s="3">
        <v>259.39999999999998</v>
      </c>
      <c r="H8" s="3">
        <v>75.768932954999983</v>
      </c>
      <c r="I8" s="3">
        <v>35.299999999999997</v>
      </c>
      <c r="J8" s="11">
        <v>14.3</v>
      </c>
      <c r="K8" s="329"/>
      <c r="L8" s="255">
        <f t="shared" ref="L8:L71" si="1">M8+N8+O8+P8+Q8+R8+S8+T8+U8+V8+W8+X8+Y8+Z8+AA8+AB8</f>
        <v>84</v>
      </c>
      <c r="M8" s="13">
        <v>12.5</v>
      </c>
      <c r="N8" s="3">
        <v>16.600000000000001</v>
      </c>
      <c r="O8" s="3"/>
      <c r="P8" s="3"/>
      <c r="Q8" s="11">
        <v>7.9</v>
      </c>
      <c r="R8" s="3">
        <v>4.2</v>
      </c>
      <c r="S8" s="3"/>
      <c r="T8" s="3">
        <v>3.9</v>
      </c>
      <c r="U8" s="3"/>
      <c r="V8" s="3">
        <v>1</v>
      </c>
      <c r="W8" s="3"/>
      <c r="X8" s="3">
        <v>20.5</v>
      </c>
      <c r="Y8" s="3"/>
      <c r="Z8" s="11"/>
      <c r="AA8" s="11">
        <v>5</v>
      </c>
      <c r="AB8" s="184">
        <v>12.4</v>
      </c>
      <c r="AC8" s="302">
        <f t="shared" ref="AC8:AC71" si="2">AD8+AE8</f>
        <v>0</v>
      </c>
      <c r="AD8" s="239"/>
      <c r="AE8" s="239"/>
      <c r="AF8" s="235">
        <f>AG8+AH8+AI8+AJ8+AK8+AL8+AM8+AN8+AO8+AP8+AQ8+AR8+AS7:AS8+AT8+AU8+AV8+AW8+AX8+AY8+AZ8+BA8+BB8+BC8+BD8</f>
        <v>702.55</v>
      </c>
      <c r="AG8" s="3">
        <v>0</v>
      </c>
      <c r="AH8" s="3"/>
      <c r="AI8" s="187">
        <v>8</v>
      </c>
      <c r="AJ8" s="3">
        <v>25.85</v>
      </c>
      <c r="AK8" s="13"/>
      <c r="AL8" s="3">
        <v>23.9</v>
      </c>
      <c r="AM8" s="3">
        <v>58</v>
      </c>
      <c r="AN8" s="3">
        <v>13.9</v>
      </c>
      <c r="AO8" s="3">
        <v>0</v>
      </c>
      <c r="AP8" s="187">
        <v>3.9</v>
      </c>
      <c r="AQ8" s="187">
        <v>19.5</v>
      </c>
      <c r="AR8" s="187">
        <v>2.7</v>
      </c>
      <c r="AS8" s="187">
        <v>3.3</v>
      </c>
      <c r="AT8" s="3"/>
      <c r="AU8" s="3">
        <v>35.5</v>
      </c>
      <c r="AV8" s="3"/>
      <c r="AW8" s="3"/>
      <c r="AX8" s="11"/>
      <c r="AY8" s="11">
        <v>54</v>
      </c>
      <c r="AZ8" s="11">
        <v>0</v>
      </c>
      <c r="BA8" s="184">
        <v>82.2</v>
      </c>
      <c r="BB8" s="184">
        <v>357.4</v>
      </c>
      <c r="BC8" s="3">
        <v>6</v>
      </c>
      <c r="BD8" s="3">
        <v>8.4</v>
      </c>
      <c r="BE8" s="255">
        <v>182.5</v>
      </c>
      <c r="BF8" s="244">
        <f t="shared" ref="BF8:BF71" si="3">BG8+BH8+BI8+BJ8+BK8+BL8+BM8</f>
        <v>133.1</v>
      </c>
      <c r="BG8" s="247">
        <v>69.3</v>
      </c>
      <c r="BH8" s="13"/>
      <c r="BI8" s="13"/>
      <c r="BJ8" s="13">
        <v>49.4</v>
      </c>
      <c r="BK8" s="13">
        <v>14.4</v>
      </c>
      <c r="BL8" s="3"/>
      <c r="BM8" s="242"/>
      <c r="BN8" s="210">
        <f t="shared" ref="BN8:BN71" si="4">C8+F8+L8+AF8+BE8+BF8</f>
        <v>1503.6189329549998</v>
      </c>
      <c r="BO8" s="30"/>
      <c r="BP8" s="229"/>
      <c r="BQ8" s="229"/>
      <c r="BR8" s="216"/>
      <c r="BT8" s="229"/>
      <c r="BU8" s="216"/>
      <c r="BV8" s="229"/>
    </row>
    <row r="9" spans="1:74" x14ac:dyDescent="0.25">
      <c r="A9" s="2">
        <v>3</v>
      </c>
      <c r="B9" s="18" t="s">
        <v>7</v>
      </c>
      <c r="C9" s="299">
        <f t="shared" si="0"/>
        <v>16.7</v>
      </c>
      <c r="D9" s="17">
        <v>4.6999999999999993</v>
      </c>
      <c r="E9" s="14">
        <v>12</v>
      </c>
      <c r="F9" s="298">
        <f t="shared" ref="F9:F72" si="5">G9+H9+I9+J9</f>
        <v>742.46058545599999</v>
      </c>
      <c r="G9" s="3">
        <v>417.5</v>
      </c>
      <c r="H9" s="3">
        <v>242.46058545599996</v>
      </c>
      <c r="I9" s="3">
        <v>82.5</v>
      </c>
      <c r="J9" s="11">
        <v>0</v>
      </c>
      <c r="K9" s="270"/>
      <c r="L9" s="255">
        <f t="shared" si="1"/>
        <v>166.01</v>
      </c>
      <c r="M9" s="13">
        <v>19</v>
      </c>
      <c r="N9" s="3">
        <v>51</v>
      </c>
      <c r="O9" s="3"/>
      <c r="P9" s="3"/>
      <c r="Q9" s="11">
        <v>37.4</v>
      </c>
      <c r="R9" s="3">
        <v>4.2</v>
      </c>
      <c r="S9" s="3"/>
      <c r="T9" s="3">
        <v>3.4</v>
      </c>
      <c r="U9" s="3"/>
      <c r="V9" s="3"/>
      <c r="W9" s="3"/>
      <c r="X9" s="3">
        <v>18</v>
      </c>
      <c r="Y9" s="3"/>
      <c r="Z9" s="11"/>
      <c r="AA9" s="11">
        <v>5</v>
      </c>
      <c r="AB9" s="184">
        <v>28.01</v>
      </c>
      <c r="AC9" s="302">
        <f t="shared" si="2"/>
        <v>0</v>
      </c>
      <c r="AD9" s="239"/>
      <c r="AE9" s="239"/>
      <c r="AF9" s="235">
        <f>AG9+AH9+AI9+AJ9+AK9+AL9+AM9+AN9+AO9+AP9+AQ9+AR9+AS8:AS9+AT9+AU9+AV9+AW9+AX9+AY9+AZ9+BA9+BB9+BC9+BD9</f>
        <v>845.1</v>
      </c>
      <c r="AG9" s="3">
        <v>0</v>
      </c>
      <c r="AH9" s="3"/>
      <c r="AI9" s="187">
        <v>8</v>
      </c>
      <c r="AJ9" s="3">
        <v>52.8</v>
      </c>
      <c r="AK9" s="13"/>
      <c r="AL9" s="3">
        <v>50</v>
      </c>
      <c r="AM9" s="3">
        <v>96.7</v>
      </c>
      <c r="AN9" s="3">
        <v>26.4</v>
      </c>
      <c r="AO9" s="3">
        <v>9.1999999999999993</v>
      </c>
      <c r="AP9" s="187">
        <v>3.9</v>
      </c>
      <c r="AQ9" s="187">
        <v>19.5</v>
      </c>
      <c r="AR9" s="187">
        <v>2.7</v>
      </c>
      <c r="AS9" s="187">
        <v>3.3</v>
      </c>
      <c r="AT9" s="3"/>
      <c r="AU9" s="3"/>
      <c r="AV9" s="3"/>
      <c r="AW9" s="3">
        <v>52</v>
      </c>
      <c r="AX9" s="11"/>
      <c r="AY9" s="11">
        <v>18</v>
      </c>
      <c r="AZ9" s="11">
        <v>17.600000000000001</v>
      </c>
      <c r="BA9" s="184">
        <v>109.6</v>
      </c>
      <c r="BB9" s="184">
        <v>357.4</v>
      </c>
      <c r="BC9" s="3">
        <v>10.5</v>
      </c>
      <c r="BD9" s="3">
        <v>7.5</v>
      </c>
      <c r="BE9" s="255">
        <v>182.5</v>
      </c>
      <c r="BF9" s="244">
        <f t="shared" si="3"/>
        <v>205.6</v>
      </c>
      <c r="BG9" s="247">
        <v>96.8</v>
      </c>
      <c r="BH9" s="13"/>
      <c r="BI9" s="13"/>
      <c r="BJ9" s="13">
        <v>93.8</v>
      </c>
      <c r="BK9" s="13">
        <v>15</v>
      </c>
      <c r="BL9" s="3"/>
      <c r="BM9" s="242"/>
      <c r="BN9" s="210">
        <f t="shared" si="4"/>
        <v>2158.3705854559998</v>
      </c>
      <c r="BO9" s="30"/>
      <c r="BP9" s="229"/>
      <c r="BQ9" s="229"/>
      <c r="BR9" s="216"/>
      <c r="BT9" s="229"/>
      <c r="BU9" s="216"/>
      <c r="BV9" s="229"/>
    </row>
    <row r="10" spans="1:74" x14ac:dyDescent="0.25">
      <c r="A10" s="2">
        <v>4</v>
      </c>
      <c r="B10" s="18" t="s">
        <v>8</v>
      </c>
      <c r="C10" s="299">
        <f t="shared" si="0"/>
        <v>17</v>
      </c>
      <c r="D10" s="17">
        <v>5</v>
      </c>
      <c r="E10" s="14">
        <v>12</v>
      </c>
      <c r="F10" s="298">
        <f t="shared" si="5"/>
        <v>455.85569153139994</v>
      </c>
      <c r="G10" s="3">
        <v>237.7</v>
      </c>
      <c r="H10" s="3">
        <v>182.85569153139997</v>
      </c>
      <c r="I10" s="3">
        <v>35.299999999999997</v>
      </c>
      <c r="J10" s="11">
        <v>0</v>
      </c>
      <c r="K10" s="270"/>
      <c r="L10" s="255">
        <f t="shared" si="1"/>
        <v>68.103999999999999</v>
      </c>
      <c r="M10" s="13">
        <v>9.1999999999999993</v>
      </c>
      <c r="N10" s="3">
        <v>17</v>
      </c>
      <c r="O10" s="3"/>
      <c r="P10" s="3"/>
      <c r="Q10" s="11">
        <v>0</v>
      </c>
      <c r="R10" s="3">
        <v>6</v>
      </c>
      <c r="S10" s="3"/>
      <c r="T10" s="3">
        <v>5.5</v>
      </c>
      <c r="U10" s="3"/>
      <c r="V10" s="3"/>
      <c r="W10" s="3"/>
      <c r="X10" s="3">
        <v>18</v>
      </c>
      <c r="Y10" s="3"/>
      <c r="Z10" s="11"/>
      <c r="AA10" s="11">
        <v>5</v>
      </c>
      <c r="AB10" s="184">
        <v>7.4039999999999999</v>
      </c>
      <c r="AC10" s="302">
        <f t="shared" si="2"/>
        <v>0</v>
      </c>
      <c r="AD10" s="239"/>
      <c r="AE10" s="239"/>
      <c r="AF10" s="235">
        <f t="shared" ref="AF10:AF22" si="6">AG10+AH10+AI10+AJ10+AK10+AL10+AM10+AN10+AO10+AP10+AQ10+AR10+AS9:AS10+AT10+AU10+AV10+AW9+AX10+AY10+AZ10+BA10+BB10+BC10+BD10</f>
        <v>820.5</v>
      </c>
      <c r="AG10" s="3">
        <v>0</v>
      </c>
      <c r="AH10" s="3"/>
      <c r="AI10" s="187">
        <v>8</v>
      </c>
      <c r="AJ10" s="3">
        <v>60</v>
      </c>
      <c r="AK10" s="13"/>
      <c r="AL10" s="3">
        <v>31.2</v>
      </c>
      <c r="AM10" s="146">
        <v>68.8</v>
      </c>
      <c r="AN10" s="3">
        <v>17.600000000000001</v>
      </c>
      <c r="AO10" s="3">
        <v>0</v>
      </c>
      <c r="AP10" s="187">
        <v>3.9</v>
      </c>
      <c r="AQ10" s="187">
        <v>19.5</v>
      </c>
      <c r="AR10" s="187">
        <v>2.7</v>
      </c>
      <c r="AS10" s="187">
        <v>3.3</v>
      </c>
      <c r="AT10" s="3"/>
      <c r="AU10" s="3">
        <v>35</v>
      </c>
      <c r="AV10" s="3"/>
      <c r="AW10" s="3"/>
      <c r="AX10" s="11"/>
      <c r="AY10" s="11">
        <v>27.3</v>
      </c>
      <c r="AZ10" s="11">
        <v>17.600000000000001</v>
      </c>
      <c r="BA10" s="184">
        <v>82.2</v>
      </c>
      <c r="BB10" s="184">
        <v>357.4</v>
      </c>
      <c r="BC10" s="3">
        <v>9</v>
      </c>
      <c r="BD10" s="3">
        <v>25</v>
      </c>
      <c r="BE10" s="255">
        <v>182.5</v>
      </c>
      <c r="BF10" s="244">
        <f t="shared" si="3"/>
        <v>137</v>
      </c>
      <c r="BG10" s="247">
        <v>63.4</v>
      </c>
      <c r="BH10" s="13"/>
      <c r="BI10" s="13"/>
      <c r="BJ10" s="13">
        <v>62.5</v>
      </c>
      <c r="BK10" s="13">
        <v>11.1</v>
      </c>
      <c r="BL10" s="3"/>
      <c r="BM10" s="242"/>
      <c r="BN10" s="210">
        <f t="shared" si="4"/>
        <v>1680.9596915314</v>
      </c>
      <c r="BO10" s="30"/>
      <c r="BP10" s="229"/>
      <c r="BQ10" s="229"/>
      <c r="BR10" s="216"/>
      <c r="BT10" s="229"/>
      <c r="BU10" s="216"/>
      <c r="BV10" s="229"/>
    </row>
    <row r="11" spans="1:74" x14ac:dyDescent="0.25">
      <c r="A11" s="2">
        <v>5</v>
      </c>
      <c r="B11" s="18" t="s">
        <v>9</v>
      </c>
      <c r="C11" s="299">
        <f t="shared" si="0"/>
        <v>17.600000000000001</v>
      </c>
      <c r="D11" s="17">
        <v>5.6000000000000014</v>
      </c>
      <c r="E11" s="14">
        <v>12</v>
      </c>
      <c r="F11" s="298">
        <f t="shared" si="5"/>
        <v>562.0605854559999</v>
      </c>
      <c r="G11" s="3">
        <v>254.8</v>
      </c>
      <c r="H11" s="3">
        <v>242.46058545599996</v>
      </c>
      <c r="I11" s="3">
        <v>64.8</v>
      </c>
      <c r="J11" s="11">
        <v>0</v>
      </c>
      <c r="K11" s="270"/>
      <c r="L11" s="255">
        <f t="shared" si="1"/>
        <v>93.800000000000011</v>
      </c>
      <c r="M11" s="13">
        <v>13</v>
      </c>
      <c r="N11" s="3">
        <v>17.7</v>
      </c>
      <c r="O11" s="3"/>
      <c r="P11" s="3"/>
      <c r="Q11" s="11">
        <v>12.5</v>
      </c>
      <c r="R11" s="3">
        <v>4.2</v>
      </c>
      <c r="S11" s="3"/>
      <c r="T11" s="3">
        <v>8</v>
      </c>
      <c r="U11" s="3"/>
      <c r="V11" s="3"/>
      <c r="W11" s="3"/>
      <c r="X11" s="3">
        <v>18</v>
      </c>
      <c r="Y11" s="3"/>
      <c r="Z11" s="11"/>
      <c r="AA11" s="11">
        <v>5</v>
      </c>
      <c r="AB11" s="184">
        <v>15.4</v>
      </c>
      <c r="AC11" s="302">
        <f t="shared" si="2"/>
        <v>0</v>
      </c>
      <c r="AD11" s="239"/>
      <c r="AE11" s="239"/>
      <c r="AF11" s="235">
        <f t="shared" si="6"/>
        <v>855.11999999999989</v>
      </c>
      <c r="AG11" s="3">
        <v>106.3</v>
      </c>
      <c r="AH11" s="3"/>
      <c r="AI11" s="187">
        <v>8</v>
      </c>
      <c r="AJ11" s="3">
        <v>39.520000000000003</v>
      </c>
      <c r="AK11" s="13"/>
      <c r="AL11" s="3">
        <v>36.1</v>
      </c>
      <c r="AM11" s="3">
        <v>77.400000000000006</v>
      </c>
      <c r="AN11" s="3">
        <v>19.5</v>
      </c>
      <c r="AO11" s="3">
        <v>9.1999999999999993</v>
      </c>
      <c r="AP11" s="187">
        <v>3.9</v>
      </c>
      <c r="AQ11" s="187">
        <v>19.5</v>
      </c>
      <c r="AR11" s="187">
        <v>2.7</v>
      </c>
      <c r="AS11" s="187">
        <v>3.3</v>
      </c>
      <c r="AT11" s="3"/>
      <c r="AU11" s="3">
        <v>35</v>
      </c>
      <c r="AV11" s="3"/>
      <c r="AW11" s="3"/>
      <c r="AX11" s="11"/>
      <c r="AY11" s="11">
        <v>18</v>
      </c>
      <c r="AZ11" s="11">
        <v>17.600000000000001</v>
      </c>
      <c r="BA11" s="184">
        <v>82.2</v>
      </c>
      <c r="BB11" s="184">
        <v>357.4</v>
      </c>
      <c r="BC11" s="3">
        <v>10.5</v>
      </c>
      <c r="BD11" s="3">
        <v>9</v>
      </c>
      <c r="BE11" s="255">
        <v>182.5</v>
      </c>
      <c r="BF11" s="244">
        <f t="shared" si="3"/>
        <v>151.1</v>
      </c>
      <c r="BG11" s="247">
        <v>68.400000000000006</v>
      </c>
      <c r="BH11" s="13"/>
      <c r="BI11" s="13"/>
      <c r="BJ11" s="13">
        <v>69.3</v>
      </c>
      <c r="BK11" s="13">
        <v>13.4</v>
      </c>
      <c r="BL11" s="3"/>
      <c r="BM11" s="242"/>
      <c r="BN11" s="210">
        <f t="shared" si="4"/>
        <v>1862.1805854559998</v>
      </c>
      <c r="BO11" s="30"/>
      <c r="BP11" s="229"/>
      <c r="BQ11" s="229"/>
      <c r="BR11" s="216"/>
      <c r="BT11" s="229"/>
      <c r="BU11" s="216"/>
      <c r="BV11" s="229"/>
    </row>
    <row r="12" spans="1:74" x14ac:dyDescent="0.25">
      <c r="A12" s="2">
        <v>6</v>
      </c>
      <c r="B12" s="18" t="s">
        <v>10</v>
      </c>
      <c r="C12" s="299">
        <f t="shared" si="0"/>
        <v>28.4</v>
      </c>
      <c r="D12" s="17">
        <v>16.2</v>
      </c>
      <c r="E12" s="14">
        <v>12.2</v>
      </c>
      <c r="F12" s="298">
        <f t="shared" si="5"/>
        <v>1484.0883537899999</v>
      </c>
      <c r="G12" s="3">
        <v>889</v>
      </c>
      <c r="H12" s="3">
        <v>353.58835378999999</v>
      </c>
      <c r="I12" s="3">
        <v>241.5</v>
      </c>
      <c r="J12" s="11">
        <v>0</v>
      </c>
      <c r="K12" s="270"/>
      <c r="L12" s="255">
        <f t="shared" si="1"/>
        <v>241.60499999999999</v>
      </c>
      <c r="M12" s="13">
        <v>18.5</v>
      </c>
      <c r="N12" s="3">
        <v>128.4</v>
      </c>
      <c r="O12" s="3"/>
      <c r="P12" s="3"/>
      <c r="Q12" s="11">
        <v>0</v>
      </c>
      <c r="R12" s="3">
        <v>4.2</v>
      </c>
      <c r="S12" s="3"/>
      <c r="T12" s="3">
        <v>8.6999999999999993</v>
      </c>
      <c r="U12" s="3"/>
      <c r="V12" s="3"/>
      <c r="W12" s="3"/>
      <c r="X12" s="3">
        <v>18</v>
      </c>
      <c r="Y12" s="3">
        <v>9.9</v>
      </c>
      <c r="Z12" s="11"/>
      <c r="AA12" s="11">
        <v>0</v>
      </c>
      <c r="AB12" s="184">
        <v>53.905000000000001</v>
      </c>
      <c r="AC12" s="302">
        <f t="shared" si="2"/>
        <v>0</v>
      </c>
      <c r="AD12" s="239"/>
      <c r="AE12" s="239"/>
      <c r="AF12" s="235">
        <f t="shared" si="6"/>
        <v>1022.4</v>
      </c>
      <c r="AG12" s="3">
        <v>37.5</v>
      </c>
      <c r="AH12" s="3"/>
      <c r="AI12" s="187">
        <v>8</v>
      </c>
      <c r="AJ12" s="3"/>
      <c r="AK12" s="13"/>
      <c r="AL12" s="3">
        <v>136</v>
      </c>
      <c r="AM12" s="3"/>
      <c r="AN12" s="3">
        <v>49</v>
      </c>
      <c r="AO12" s="3">
        <v>22.5</v>
      </c>
      <c r="AP12" s="187">
        <v>3.9</v>
      </c>
      <c r="AQ12" s="187">
        <v>19.5</v>
      </c>
      <c r="AR12" s="187">
        <v>2.7</v>
      </c>
      <c r="AS12" s="187">
        <v>3.3</v>
      </c>
      <c r="AT12" s="3"/>
      <c r="AU12" s="3">
        <v>35</v>
      </c>
      <c r="AV12" s="3"/>
      <c r="AW12" s="3"/>
      <c r="AX12" s="11"/>
      <c r="AY12" s="11">
        <v>41</v>
      </c>
      <c r="AZ12" s="11">
        <v>17.600000000000001</v>
      </c>
      <c r="BA12" s="184">
        <v>274</v>
      </c>
      <c r="BB12" s="184">
        <v>357.4</v>
      </c>
      <c r="BC12" s="3"/>
      <c r="BD12" s="3">
        <v>15</v>
      </c>
      <c r="BE12" s="255"/>
      <c r="BF12" s="244">
        <f t="shared" si="3"/>
        <v>473.1</v>
      </c>
      <c r="BG12" s="247">
        <v>248.4</v>
      </c>
      <c r="BH12" s="13"/>
      <c r="BI12" s="13"/>
      <c r="BJ12" s="13">
        <v>173.9</v>
      </c>
      <c r="BK12" s="13">
        <v>50.8</v>
      </c>
      <c r="BL12" s="3"/>
      <c r="BM12" s="242"/>
      <c r="BN12" s="210">
        <f t="shared" si="4"/>
        <v>3249.59335379</v>
      </c>
      <c r="BO12" s="30"/>
      <c r="BP12" s="229"/>
      <c r="BQ12" s="229"/>
      <c r="BR12" s="216"/>
      <c r="BT12" s="229"/>
      <c r="BU12" s="216"/>
      <c r="BV12" s="229"/>
    </row>
    <row r="13" spans="1:74" x14ac:dyDescent="0.25">
      <c r="A13" s="2">
        <v>7</v>
      </c>
      <c r="B13" s="18" t="s">
        <v>11</v>
      </c>
      <c r="C13" s="299">
        <f t="shared" si="0"/>
        <v>20.3</v>
      </c>
      <c r="D13" s="17">
        <v>8.1000000000000014</v>
      </c>
      <c r="E13" s="14">
        <v>12.2</v>
      </c>
      <c r="F13" s="298">
        <f t="shared" si="5"/>
        <v>702.86815863799984</v>
      </c>
      <c r="G13" s="3">
        <v>394.8</v>
      </c>
      <c r="H13" s="3">
        <v>272.76815863799993</v>
      </c>
      <c r="I13" s="3">
        <v>35.299999999999997</v>
      </c>
      <c r="J13" s="11">
        <v>0</v>
      </c>
      <c r="K13" s="270"/>
      <c r="L13" s="255">
        <f t="shared" si="1"/>
        <v>117.30000000000001</v>
      </c>
      <c r="M13" s="13">
        <v>14.1</v>
      </c>
      <c r="N13" s="3">
        <v>28.4</v>
      </c>
      <c r="O13" s="3"/>
      <c r="P13" s="3"/>
      <c r="Q13" s="11">
        <v>12.5</v>
      </c>
      <c r="R13" s="3">
        <v>4.2</v>
      </c>
      <c r="S13" s="3"/>
      <c r="T13" s="3">
        <v>8</v>
      </c>
      <c r="U13" s="3"/>
      <c r="V13" s="3"/>
      <c r="W13" s="3"/>
      <c r="X13" s="3">
        <v>18</v>
      </c>
      <c r="Y13" s="3"/>
      <c r="Z13" s="11"/>
      <c r="AA13" s="11">
        <v>10</v>
      </c>
      <c r="AB13" s="184">
        <v>22.1</v>
      </c>
      <c r="AC13" s="302">
        <f t="shared" si="2"/>
        <v>0</v>
      </c>
      <c r="AD13" s="239"/>
      <c r="AE13" s="239"/>
      <c r="AF13" s="235">
        <f t="shared" si="6"/>
        <v>729.7</v>
      </c>
      <c r="AG13" s="3">
        <v>0</v>
      </c>
      <c r="AH13" s="3"/>
      <c r="AI13" s="187">
        <v>8</v>
      </c>
      <c r="AJ13" s="3">
        <v>37.5</v>
      </c>
      <c r="AK13" s="13"/>
      <c r="AL13" s="3">
        <v>52.2</v>
      </c>
      <c r="AM13" s="3">
        <v>94.6</v>
      </c>
      <c r="AN13" s="3">
        <v>23.4</v>
      </c>
      <c r="AO13" s="3">
        <v>0</v>
      </c>
      <c r="AP13" s="187">
        <v>3.9</v>
      </c>
      <c r="AQ13" s="187">
        <v>19.5</v>
      </c>
      <c r="AR13" s="187">
        <v>2.7</v>
      </c>
      <c r="AS13" s="187">
        <v>3.3</v>
      </c>
      <c r="AT13" s="3"/>
      <c r="AU13" s="3"/>
      <c r="AV13" s="3"/>
      <c r="AW13" s="3"/>
      <c r="AX13" s="11"/>
      <c r="AY13" s="11"/>
      <c r="AZ13" s="11">
        <v>17.600000000000001</v>
      </c>
      <c r="BA13" s="184">
        <v>109.6</v>
      </c>
      <c r="BB13" s="184">
        <v>357.4</v>
      </c>
      <c r="BC13" s="3"/>
      <c r="BD13" s="3">
        <v>0</v>
      </c>
      <c r="BE13" s="255">
        <v>182.5</v>
      </c>
      <c r="BF13" s="244">
        <f t="shared" si="3"/>
        <v>242</v>
      </c>
      <c r="BG13" s="247">
        <v>141.80000000000001</v>
      </c>
      <c r="BH13" s="13"/>
      <c r="BI13" s="13"/>
      <c r="BJ13" s="13">
        <v>83</v>
      </c>
      <c r="BK13" s="13">
        <v>17.2</v>
      </c>
      <c r="BL13" s="3"/>
      <c r="BM13" s="242"/>
      <c r="BN13" s="210">
        <f t="shared" si="4"/>
        <v>1994.6681586379998</v>
      </c>
      <c r="BO13" s="30"/>
      <c r="BP13" s="229"/>
      <c r="BQ13" s="229"/>
      <c r="BR13" s="216"/>
      <c r="BT13" s="229"/>
      <c r="BU13" s="216"/>
      <c r="BV13" s="229"/>
    </row>
    <row r="14" spans="1:74" ht="14.25" customHeight="1" x14ac:dyDescent="0.25">
      <c r="A14" s="2">
        <v>8</v>
      </c>
      <c r="B14" s="18" t="s">
        <v>12</v>
      </c>
      <c r="C14" s="299">
        <f t="shared" si="0"/>
        <v>17.8</v>
      </c>
      <c r="D14" s="17">
        <v>5.6000000000000014</v>
      </c>
      <c r="E14" s="14">
        <v>12.2</v>
      </c>
      <c r="F14" s="298">
        <f t="shared" si="5"/>
        <v>630.93518665260001</v>
      </c>
      <c r="G14" s="3">
        <v>344.1</v>
      </c>
      <c r="H14" s="3">
        <v>180.83518665259999</v>
      </c>
      <c r="I14" s="3">
        <v>106</v>
      </c>
      <c r="J14" s="11">
        <v>0</v>
      </c>
      <c r="K14" s="270"/>
      <c r="L14" s="255">
        <f t="shared" si="1"/>
        <v>138.5</v>
      </c>
      <c r="M14" s="13">
        <v>16</v>
      </c>
      <c r="N14" s="3">
        <v>24.8</v>
      </c>
      <c r="O14" s="3"/>
      <c r="P14" s="3"/>
      <c r="Q14" s="11">
        <v>37.4</v>
      </c>
      <c r="R14" s="3">
        <v>4.2</v>
      </c>
      <c r="S14" s="3"/>
      <c r="T14" s="3">
        <v>3.7</v>
      </c>
      <c r="U14" s="3"/>
      <c r="V14" s="3"/>
      <c r="W14" s="3"/>
      <c r="X14" s="3">
        <v>18</v>
      </c>
      <c r="Y14" s="3"/>
      <c r="Z14" s="11"/>
      <c r="AA14" s="11">
        <v>10</v>
      </c>
      <c r="AB14" s="184">
        <v>24.4</v>
      </c>
      <c r="AC14" s="302">
        <f t="shared" si="2"/>
        <v>0</v>
      </c>
      <c r="AD14" s="239"/>
      <c r="AE14" s="239"/>
      <c r="AF14" s="235">
        <f t="shared" si="6"/>
        <v>1001.3</v>
      </c>
      <c r="AG14" s="3">
        <v>143.9</v>
      </c>
      <c r="AH14" s="3"/>
      <c r="AI14" s="187">
        <v>8</v>
      </c>
      <c r="AJ14" s="3">
        <v>37.4</v>
      </c>
      <c r="AK14" s="13"/>
      <c r="AL14" s="3">
        <v>43.5</v>
      </c>
      <c r="AM14" s="3">
        <v>122.6</v>
      </c>
      <c r="AN14" s="3">
        <v>25.9</v>
      </c>
      <c r="AO14" s="3">
        <v>10</v>
      </c>
      <c r="AP14" s="187">
        <v>3.9</v>
      </c>
      <c r="AQ14" s="187">
        <v>19.5</v>
      </c>
      <c r="AR14" s="187">
        <v>2.7</v>
      </c>
      <c r="AS14" s="187">
        <v>3.3</v>
      </c>
      <c r="AT14" s="3"/>
      <c r="AU14" s="3"/>
      <c r="AV14" s="3"/>
      <c r="AW14" s="3">
        <v>62</v>
      </c>
      <c r="AX14" s="11"/>
      <c r="AY14" s="11">
        <v>54</v>
      </c>
      <c r="AZ14" s="11">
        <v>17.600000000000001</v>
      </c>
      <c r="BA14" s="184">
        <v>109.6</v>
      </c>
      <c r="BB14" s="184">
        <v>357.4</v>
      </c>
      <c r="BC14" s="3">
        <v>12</v>
      </c>
      <c r="BD14" s="3">
        <v>30</v>
      </c>
      <c r="BE14" s="255">
        <v>182.5</v>
      </c>
      <c r="BF14" s="244">
        <f t="shared" si="3"/>
        <v>242.8</v>
      </c>
      <c r="BG14" s="247">
        <v>112.5</v>
      </c>
      <c r="BH14" s="13"/>
      <c r="BI14" s="13"/>
      <c r="BJ14" s="13">
        <v>91.8</v>
      </c>
      <c r="BK14" s="13">
        <v>38.5</v>
      </c>
      <c r="BL14" s="3"/>
      <c r="BM14" s="242"/>
      <c r="BN14" s="210">
        <f t="shared" si="4"/>
        <v>2213.8351866526</v>
      </c>
      <c r="BO14" s="30"/>
      <c r="BP14" s="229"/>
      <c r="BQ14" s="229"/>
      <c r="BR14" s="216"/>
      <c r="BT14" s="229"/>
      <c r="BU14" s="216"/>
      <c r="BV14" s="229"/>
    </row>
    <row r="15" spans="1:74" ht="14.25" customHeight="1" x14ac:dyDescent="0.25">
      <c r="A15" s="2">
        <v>9</v>
      </c>
      <c r="B15" s="18" t="s">
        <v>406</v>
      </c>
      <c r="C15" s="299">
        <f t="shared" si="0"/>
        <v>17</v>
      </c>
      <c r="D15" s="17">
        <v>5</v>
      </c>
      <c r="E15" s="14">
        <v>12</v>
      </c>
      <c r="F15" s="298">
        <f t="shared" si="5"/>
        <v>975.58621655449997</v>
      </c>
      <c r="G15" s="3">
        <v>495</v>
      </c>
      <c r="H15" s="3">
        <v>244.98621655449995</v>
      </c>
      <c r="I15" s="3">
        <v>235.6</v>
      </c>
      <c r="J15" s="11"/>
      <c r="K15" s="270"/>
      <c r="L15" s="255">
        <f t="shared" si="1"/>
        <v>112.7</v>
      </c>
      <c r="M15" s="13">
        <v>16</v>
      </c>
      <c r="N15" s="3">
        <v>35</v>
      </c>
      <c r="O15" s="3"/>
      <c r="P15" s="3"/>
      <c r="Q15" s="11">
        <v>0</v>
      </c>
      <c r="R15" s="3">
        <v>4.2</v>
      </c>
      <c r="S15" s="3"/>
      <c r="T15" s="3">
        <v>3.7</v>
      </c>
      <c r="U15" s="3"/>
      <c r="V15" s="3"/>
      <c r="W15" s="3"/>
      <c r="X15" s="3">
        <v>18</v>
      </c>
      <c r="Y15" s="3"/>
      <c r="Z15" s="11"/>
      <c r="AA15" s="11">
        <v>10</v>
      </c>
      <c r="AB15" s="184">
        <v>25.8</v>
      </c>
      <c r="AC15" s="302">
        <f t="shared" si="2"/>
        <v>0</v>
      </c>
      <c r="AD15" s="239"/>
      <c r="AE15" s="239"/>
      <c r="AF15" s="235">
        <f t="shared" si="6"/>
        <v>939.5</v>
      </c>
      <c r="AG15" s="3">
        <v>0</v>
      </c>
      <c r="AH15" s="3">
        <v>15</v>
      </c>
      <c r="AI15" s="187">
        <v>8</v>
      </c>
      <c r="AJ15" s="3">
        <v>82.6</v>
      </c>
      <c r="AK15" s="13">
        <v>17</v>
      </c>
      <c r="AL15" s="3">
        <v>45</v>
      </c>
      <c r="AM15" s="3">
        <v>92.5</v>
      </c>
      <c r="AN15" s="3">
        <v>23.1</v>
      </c>
      <c r="AO15" s="3">
        <v>10</v>
      </c>
      <c r="AP15" s="187">
        <v>3.9</v>
      </c>
      <c r="AQ15" s="187">
        <v>19.5</v>
      </c>
      <c r="AR15" s="187">
        <v>2.7</v>
      </c>
      <c r="AS15" s="187">
        <v>3.3</v>
      </c>
      <c r="AT15" s="3"/>
      <c r="AU15" s="3">
        <v>30</v>
      </c>
      <c r="AV15" s="3"/>
      <c r="AW15" s="3"/>
      <c r="AX15" s="11"/>
      <c r="AY15" s="11">
        <v>26</v>
      </c>
      <c r="AZ15" s="11">
        <v>17.600000000000001</v>
      </c>
      <c r="BA15" s="184">
        <v>109.6</v>
      </c>
      <c r="BB15" s="184">
        <v>357.4</v>
      </c>
      <c r="BC15" s="3">
        <v>10.5</v>
      </c>
      <c r="BD15" s="3">
        <v>3.8</v>
      </c>
      <c r="BE15" s="255">
        <v>182.5</v>
      </c>
      <c r="BF15" s="244">
        <f t="shared" si="3"/>
        <v>174.10000000000002</v>
      </c>
      <c r="BG15" s="247">
        <v>84.2</v>
      </c>
      <c r="BH15" s="13"/>
      <c r="BI15" s="13"/>
      <c r="BJ15" s="13">
        <v>89.9</v>
      </c>
      <c r="BK15" s="13">
        <v>0</v>
      </c>
      <c r="BL15" s="3"/>
      <c r="BM15" s="242"/>
      <c r="BN15" s="210">
        <f t="shared" si="4"/>
        <v>2401.3862165545002</v>
      </c>
      <c r="BO15" s="30"/>
      <c r="BP15" s="229"/>
      <c r="BQ15" s="229"/>
      <c r="BR15" s="216"/>
      <c r="BT15" s="229"/>
      <c r="BU15" s="216"/>
      <c r="BV15" s="229"/>
    </row>
    <row r="16" spans="1:74" x14ac:dyDescent="0.25">
      <c r="A16" s="2">
        <v>10</v>
      </c>
      <c r="B16" s="18" t="s">
        <v>13</v>
      </c>
      <c r="C16" s="299">
        <f t="shared" si="0"/>
        <v>22.7</v>
      </c>
      <c r="D16" s="17">
        <v>4.6999999999999993</v>
      </c>
      <c r="E16" s="14">
        <v>18</v>
      </c>
      <c r="F16" s="298">
        <f t="shared" si="5"/>
        <v>498.69165250099996</v>
      </c>
      <c r="G16" s="3">
        <v>277.7</v>
      </c>
      <c r="H16" s="3">
        <v>166.69165250099999</v>
      </c>
      <c r="I16" s="3">
        <v>47.1</v>
      </c>
      <c r="J16" s="11">
        <v>7.2</v>
      </c>
      <c r="K16" s="270"/>
      <c r="L16" s="255">
        <f t="shared" si="1"/>
        <v>121.011</v>
      </c>
      <c r="M16" s="13">
        <v>11</v>
      </c>
      <c r="N16" s="3">
        <v>15.1</v>
      </c>
      <c r="O16" s="3"/>
      <c r="P16" s="3">
        <v>3</v>
      </c>
      <c r="Q16" s="11">
        <v>33.700000000000003</v>
      </c>
      <c r="R16" s="3">
        <v>8.4</v>
      </c>
      <c r="S16" s="3"/>
      <c r="T16" s="3">
        <v>5</v>
      </c>
      <c r="U16" s="3"/>
      <c r="V16" s="3">
        <v>3</v>
      </c>
      <c r="W16" s="3"/>
      <c r="X16" s="3">
        <v>22.5</v>
      </c>
      <c r="Y16" s="3"/>
      <c r="Z16" s="11"/>
      <c r="AA16" s="11">
        <v>5</v>
      </c>
      <c r="AB16" s="184">
        <v>14.311</v>
      </c>
      <c r="AC16" s="302">
        <f t="shared" si="2"/>
        <v>0</v>
      </c>
      <c r="AD16" s="239"/>
      <c r="AE16" s="239"/>
      <c r="AF16" s="235">
        <f t="shared" si="6"/>
        <v>833.39999999999986</v>
      </c>
      <c r="AG16" s="3">
        <v>0</v>
      </c>
      <c r="AH16" s="3">
        <v>17.399999999999999</v>
      </c>
      <c r="AI16" s="187">
        <v>8</v>
      </c>
      <c r="AJ16" s="3">
        <v>82.6</v>
      </c>
      <c r="AK16" s="13"/>
      <c r="AL16" s="3">
        <v>35.4</v>
      </c>
      <c r="AM16" s="146">
        <v>75.3</v>
      </c>
      <c r="AN16" s="3">
        <v>23.7</v>
      </c>
      <c r="AO16" s="3">
        <v>11.2</v>
      </c>
      <c r="AP16" s="187">
        <v>3.9</v>
      </c>
      <c r="AQ16" s="187">
        <v>19.5</v>
      </c>
      <c r="AR16" s="187">
        <v>2.7</v>
      </c>
      <c r="AS16" s="187">
        <v>3.3</v>
      </c>
      <c r="AT16" s="3"/>
      <c r="AU16" s="3">
        <v>34.700000000000003</v>
      </c>
      <c r="AV16" s="3"/>
      <c r="AW16" s="3"/>
      <c r="AX16" s="11"/>
      <c r="AY16" s="11">
        <v>39</v>
      </c>
      <c r="AZ16" s="11">
        <v>17.600000000000001</v>
      </c>
      <c r="BA16" s="184">
        <v>82.2</v>
      </c>
      <c r="BB16" s="184">
        <v>357.4</v>
      </c>
      <c r="BC16" s="3">
        <v>10.5</v>
      </c>
      <c r="BD16" s="3">
        <v>9</v>
      </c>
      <c r="BE16" s="255">
        <v>182.5</v>
      </c>
      <c r="BF16" s="244">
        <f t="shared" si="3"/>
        <v>175</v>
      </c>
      <c r="BG16" s="247">
        <v>67</v>
      </c>
      <c r="BH16" s="13"/>
      <c r="BI16" s="13"/>
      <c r="BJ16" s="13">
        <v>84</v>
      </c>
      <c r="BK16" s="13">
        <v>24</v>
      </c>
      <c r="BL16" s="3"/>
      <c r="BM16" s="242"/>
      <c r="BN16" s="210">
        <f t="shared" si="4"/>
        <v>1833.3026525009998</v>
      </c>
      <c r="BO16" s="30"/>
      <c r="BP16" s="229"/>
      <c r="BQ16" s="229"/>
      <c r="BR16" s="216"/>
      <c r="BT16" s="229"/>
      <c r="BU16" s="216"/>
      <c r="BV16" s="229"/>
    </row>
    <row r="17" spans="1:74" x14ac:dyDescent="0.25">
      <c r="A17" s="2">
        <v>11</v>
      </c>
      <c r="B17" s="18" t="s">
        <v>14</v>
      </c>
      <c r="C17" s="299">
        <f t="shared" si="0"/>
        <v>17.600000000000001</v>
      </c>
      <c r="D17" s="17">
        <v>5.6000000000000014</v>
      </c>
      <c r="E17" s="14">
        <v>12</v>
      </c>
      <c r="F17" s="298">
        <f t="shared" si="5"/>
        <v>401.25339943249998</v>
      </c>
      <c r="G17" s="3">
        <v>246.4</v>
      </c>
      <c r="H17" s="3">
        <v>113.65339943249998</v>
      </c>
      <c r="I17" s="3">
        <v>41.2</v>
      </c>
      <c r="J17" s="11">
        <v>0</v>
      </c>
      <c r="K17" s="270"/>
      <c r="L17" s="255">
        <f t="shared" si="1"/>
        <v>94</v>
      </c>
      <c r="M17" s="13">
        <v>15</v>
      </c>
      <c r="N17" s="3">
        <v>7.4</v>
      </c>
      <c r="O17" s="3"/>
      <c r="P17" s="3"/>
      <c r="Q17" s="11">
        <v>24.9</v>
      </c>
      <c r="R17" s="3">
        <v>4.2</v>
      </c>
      <c r="S17" s="3"/>
      <c r="T17" s="3">
        <v>4</v>
      </c>
      <c r="U17" s="3"/>
      <c r="V17" s="3"/>
      <c r="W17" s="3"/>
      <c r="X17" s="3">
        <v>18</v>
      </c>
      <c r="Y17" s="3"/>
      <c r="Z17" s="11"/>
      <c r="AA17" s="11">
        <v>5</v>
      </c>
      <c r="AB17" s="184">
        <v>15.5</v>
      </c>
      <c r="AC17" s="302">
        <f t="shared" si="2"/>
        <v>0</v>
      </c>
      <c r="AD17" s="239"/>
      <c r="AE17" s="239"/>
      <c r="AF17" s="235">
        <f t="shared" si="6"/>
        <v>576.4</v>
      </c>
      <c r="AG17" s="3">
        <v>0</v>
      </c>
      <c r="AH17" s="3"/>
      <c r="AI17" s="187">
        <v>8</v>
      </c>
      <c r="AJ17" s="3"/>
      <c r="AK17" s="13"/>
      <c r="AL17" s="3">
        <v>50</v>
      </c>
      <c r="AN17" s="3">
        <v>21.3</v>
      </c>
      <c r="AO17" s="3">
        <v>10.5</v>
      </c>
      <c r="AP17" s="187">
        <v>3.9</v>
      </c>
      <c r="AQ17" s="187">
        <v>19.5</v>
      </c>
      <c r="AR17" s="187">
        <v>2.7</v>
      </c>
      <c r="AS17" s="187">
        <v>3.3</v>
      </c>
      <c r="AT17" s="3"/>
      <c r="AU17" s="3"/>
      <c r="AV17" s="3"/>
      <c r="AW17" s="3"/>
      <c r="AX17" s="11"/>
      <c r="AY17" s="11"/>
      <c r="AZ17" s="11">
        <v>17.600000000000001</v>
      </c>
      <c r="BA17" s="184">
        <v>82.2</v>
      </c>
      <c r="BB17" s="184">
        <v>357.4</v>
      </c>
      <c r="BC17" s="3"/>
      <c r="BD17" s="3">
        <v>0</v>
      </c>
      <c r="BE17" s="255">
        <v>182.5</v>
      </c>
      <c r="BF17" s="244">
        <f t="shared" si="3"/>
        <v>560.5</v>
      </c>
      <c r="BG17" s="247">
        <v>21.8</v>
      </c>
      <c r="BH17" s="13">
        <v>396</v>
      </c>
      <c r="BI17" s="13">
        <v>24</v>
      </c>
      <c r="BJ17" s="13">
        <v>75.7</v>
      </c>
      <c r="BK17" s="13">
        <v>43</v>
      </c>
      <c r="BL17" s="3"/>
      <c r="BM17" s="242"/>
      <c r="BN17" s="210">
        <f t="shared" si="4"/>
        <v>1832.2533994324999</v>
      </c>
      <c r="BO17" s="30"/>
      <c r="BP17" s="229"/>
      <c r="BQ17" s="229"/>
      <c r="BR17" s="216"/>
      <c r="BT17" s="229"/>
      <c r="BU17" s="216"/>
      <c r="BV17" s="229"/>
    </row>
    <row r="18" spans="1:74" x14ac:dyDescent="0.25">
      <c r="A18" s="2">
        <v>12</v>
      </c>
      <c r="B18" s="18" t="s">
        <v>407</v>
      </c>
      <c r="C18" s="299">
        <f t="shared" si="0"/>
        <v>17</v>
      </c>
      <c r="D18" s="17">
        <v>5</v>
      </c>
      <c r="E18" s="14">
        <v>12</v>
      </c>
      <c r="F18" s="298">
        <f t="shared" si="5"/>
        <v>975.58621655449997</v>
      </c>
      <c r="G18" s="3">
        <v>495</v>
      </c>
      <c r="H18" s="3">
        <v>244.98621655449995</v>
      </c>
      <c r="I18" s="3">
        <v>235.6</v>
      </c>
      <c r="J18" s="11"/>
      <c r="K18" s="270"/>
      <c r="L18" s="255">
        <f t="shared" si="1"/>
        <v>112.7</v>
      </c>
      <c r="M18" s="13">
        <v>16</v>
      </c>
      <c r="N18" s="3">
        <v>35</v>
      </c>
      <c r="O18" s="3"/>
      <c r="P18" s="3"/>
      <c r="Q18" s="11">
        <v>0</v>
      </c>
      <c r="R18" s="3">
        <v>4.2</v>
      </c>
      <c r="S18" s="3"/>
      <c r="T18" s="3">
        <v>3.7</v>
      </c>
      <c r="U18" s="3"/>
      <c r="V18" s="3"/>
      <c r="W18" s="3"/>
      <c r="X18" s="3">
        <v>18</v>
      </c>
      <c r="Y18" s="3"/>
      <c r="Z18" s="11"/>
      <c r="AA18" s="11">
        <v>10</v>
      </c>
      <c r="AB18" s="184">
        <v>25.8</v>
      </c>
      <c r="AC18" s="302">
        <f t="shared" si="2"/>
        <v>0</v>
      </c>
      <c r="AD18" s="239"/>
      <c r="AE18" s="239"/>
      <c r="AF18" s="235">
        <f t="shared" si="6"/>
        <v>865.5</v>
      </c>
      <c r="AG18" s="3">
        <v>0</v>
      </c>
      <c r="AH18" s="3">
        <v>15</v>
      </c>
      <c r="AI18" s="187">
        <v>8</v>
      </c>
      <c r="AJ18" s="3">
        <v>82.6</v>
      </c>
      <c r="AK18" s="13">
        <v>17</v>
      </c>
      <c r="AL18" s="3">
        <v>45</v>
      </c>
      <c r="AM18" s="146">
        <v>92.5</v>
      </c>
      <c r="AN18" s="3">
        <v>23.1</v>
      </c>
      <c r="AO18" s="3">
        <v>10</v>
      </c>
      <c r="AP18" s="187">
        <v>3.9</v>
      </c>
      <c r="AQ18" s="187">
        <v>19.5</v>
      </c>
      <c r="AR18" s="187">
        <v>2.7</v>
      </c>
      <c r="AS18" s="187">
        <v>3.3</v>
      </c>
      <c r="AT18" s="3"/>
      <c r="AU18" s="3">
        <v>30</v>
      </c>
      <c r="AV18" s="3"/>
      <c r="AW18" s="3"/>
      <c r="AX18" s="11"/>
      <c r="AY18" s="11">
        <v>26</v>
      </c>
      <c r="AZ18" s="11">
        <v>17.600000000000001</v>
      </c>
      <c r="BA18" s="184">
        <v>97.6</v>
      </c>
      <c r="BB18" s="184">
        <v>357.4</v>
      </c>
      <c r="BC18" s="3">
        <v>10.5</v>
      </c>
      <c r="BD18" s="3">
        <v>3.8</v>
      </c>
      <c r="BE18" s="255">
        <v>182.5</v>
      </c>
      <c r="BF18" s="244">
        <f t="shared" si="3"/>
        <v>174.10000000000002</v>
      </c>
      <c r="BG18" s="247">
        <v>84.2</v>
      </c>
      <c r="BH18" s="13"/>
      <c r="BI18" s="13"/>
      <c r="BJ18" s="13">
        <v>89.9</v>
      </c>
      <c r="BK18" s="13">
        <v>0</v>
      </c>
      <c r="BL18" s="3"/>
      <c r="BM18" s="242"/>
      <c r="BN18" s="210">
        <f t="shared" si="4"/>
        <v>2327.3862165545002</v>
      </c>
      <c r="BO18" s="30"/>
      <c r="BP18" s="229"/>
      <c r="BQ18" s="229"/>
      <c r="BR18" s="216"/>
      <c r="BT18" s="229"/>
      <c r="BU18" s="216"/>
      <c r="BV18" s="229"/>
    </row>
    <row r="19" spans="1:74" x14ac:dyDescent="0.25">
      <c r="A19" s="2">
        <v>13</v>
      </c>
      <c r="B19" s="18" t="s">
        <v>15</v>
      </c>
      <c r="C19" s="299">
        <f t="shared" si="0"/>
        <v>12.2</v>
      </c>
      <c r="D19" s="17"/>
      <c r="E19" s="14">
        <v>12.2</v>
      </c>
      <c r="F19" s="298">
        <f t="shared" si="5"/>
        <v>363.627768334</v>
      </c>
      <c r="G19" s="3">
        <v>249.5</v>
      </c>
      <c r="H19" s="3">
        <v>111.12776833399998</v>
      </c>
      <c r="I19" s="3">
        <v>3</v>
      </c>
      <c r="J19" s="11">
        <v>0</v>
      </c>
      <c r="K19" s="270"/>
      <c r="L19" s="255">
        <f t="shared" si="1"/>
        <v>168.79999999999998</v>
      </c>
      <c r="M19" s="13">
        <v>10.4</v>
      </c>
      <c r="N19" s="3">
        <v>27.5</v>
      </c>
      <c r="O19" s="3"/>
      <c r="P19" s="3"/>
      <c r="Q19" s="11">
        <v>74.8</v>
      </c>
      <c r="R19" s="3">
        <v>4.2</v>
      </c>
      <c r="S19" s="3"/>
      <c r="T19" s="3">
        <v>8</v>
      </c>
      <c r="U19" s="3"/>
      <c r="V19" s="3"/>
      <c r="W19" s="3"/>
      <c r="X19" s="3">
        <v>22.5</v>
      </c>
      <c r="Y19" s="3"/>
      <c r="Z19" s="11"/>
      <c r="AA19" s="11">
        <v>5</v>
      </c>
      <c r="AB19" s="184">
        <v>16.399999999999999</v>
      </c>
      <c r="AC19" s="302">
        <f t="shared" si="2"/>
        <v>0</v>
      </c>
      <c r="AD19" s="239"/>
      <c r="AE19" s="239"/>
      <c r="AF19" s="235">
        <f t="shared" si="6"/>
        <v>600.79999999999995</v>
      </c>
      <c r="AG19" s="3">
        <v>0</v>
      </c>
      <c r="AH19" s="3"/>
      <c r="AI19" s="187">
        <v>8</v>
      </c>
      <c r="AJ19" s="3"/>
      <c r="AK19" s="13"/>
      <c r="AL19" s="3">
        <v>33</v>
      </c>
      <c r="AM19" s="3">
        <v>70.900000000000006</v>
      </c>
      <c r="AN19" s="3">
        <v>16</v>
      </c>
      <c r="AO19" s="3">
        <v>0</v>
      </c>
      <c r="AP19" s="187">
        <v>3.9</v>
      </c>
      <c r="AQ19" s="187">
        <v>19.5</v>
      </c>
      <c r="AR19" s="187">
        <v>2.7</v>
      </c>
      <c r="AS19" s="187">
        <v>3.3</v>
      </c>
      <c r="AT19" s="3"/>
      <c r="AU19" s="3"/>
      <c r="AV19" s="3"/>
      <c r="AW19" s="3"/>
      <c r="AX19" s="11"/>
      <c r="AY19" s="11"/>
      <c r="AZ19" s="11">
        <v>17.600000000000001</v>
      </c>
      <c r="BA19" s="184">
        <v>68.5</v>
      </c>
      <c r="BB19" s="184">
        <v>357.4</v>
      </c>
      <c r="BC19" s="3"/>
      <c r="BD19" s="3">
        <v>0</v>
      </c>
      <c r="BE19" s="255">
        <v>182.5</v>
      </c>
      <c r="BF19" s="244">
        <f t="shared" si="3"/>
        <v>138.80000000000001</v>
      </c>
      <c r="BG19" s="247">
        <v>66.2</v>
      </c>
      <c r="BH19" s="13"/>
      <c r="BI19" s="13"/>
      <c r="BJ19" s="13">
        <v>56.6</v>
      </c>
      <c r="BK19" s="13">
        <v>16</v>
      </c>
      <c r="BL19" s="3"/>
      <c r="BM19" s="242"/>
      <c r="BN19" s="210">
        <f t="shared" si="4"/>
        <v>1466.7277683339998</v>
      </c>
      <c r="BO19" s="30"/>
      <c r="BP19" s="229"/>
      <c r="BQ19" s="229"/>
      <c r="BR19" s="216"/>
      <c r="BT19" s="229"/>
      <c r="BU19" s="216"/>
      <c r="BV19" s="229"/>
    </row>
    <row r="20" spans="1:74" x14ac:dyDescent="0.25">
      <c r="A20" s="2">
        <v>14</v>
      </c>
      <c r="B20" s="18" t="s">
        <v>16</v>
      </c>
      <c r="C20" s="299">
        <f t="shared" si="0"/>
        <v>16.7</v>
      </c>
      <c r="D20" s="17">
        <v>4.6999999999999993</v>
      </c>
      <c r="E20" s="14">
        <v>12</v>
      </c>
      <c r="F20" s="298">
        <f t="shared" si="5"/>
        <v>650.0709927588</v>
      </c>
      <c r="G20" s="3">
        <v>387.1</v>
      </c>
      <c r="H20" s="3">
        <v>204.07099275879997</v>
      </c>
      <c r="I20" s="3">
        <v>58.9</v>
      </c>
      <c r="J20" s="11">
        <v>0</v>
      </c>
      <c r="K20" s="270"/>
      <c r="L20" s="255">
        <f t="shared" si="1"/>
        <v>79.099999999999994</v>
      </c>
      <c r="M20" s="13">
        <v>14.6</v>
      </c>
      <c r="N20" s="3">
        <v>11.9</v>
      </c>
      <c r="O20" s="3"/>
      <c r="P20" s="3"/>
      <c r="Q20" s="11">
        <v>0</v>
      </c>
      <c r="R20" s="3">
        <v>4.2</v>
      </c>
      <c r="S20" s="3"/>
      <c r="T20" s="3">
        <v>2.2999999999999998</v>
      </c>
      <c r="U20" s="3"/>
      <c r="V20" s="3"/>
      <c r="W20" s="3"/>
      <c r="X20" s="3">
        <v>22.5</v>
      </c>
      <c r="Y20" s="3"/>
      <c r="Z20" s="11"/>
      <c r="AA20" s="11">
        <v>10</v>
      </c>
      <c r="AB20" s="184">
        <v>13.6</v>
      </c>
      <c r="AC20" s="302">
        <f t="shared" si="2"/>
        <v>0</v>
      </c>
      <c r="AD20" s="239"/>
      <c r="AE20" s="239"/>
      <c r="AF20" s="235">
        <f t="shared" si="6"/>
        <v>626.5</v>
      </c>
      <c r="AG20" s="3">
        <v>0</v>
      </c>
      <c r="AH20" s="3"/>
      <c r="AI20" s="187">
        <v>8</v>
      </c>
      <c r="AJ20" s="3"/>
      <c r="AK20" s="13"/>
      <c r="AL20" s="3">
        <v>40.4</v>
      </c>
      <c r="AM20" s="3">
        <v>60.2</v>
      </c>
      <c r="AN20" s="3">
        <v>14.7</v>
      </c>
      <c r="AO20" s="3">
        <v>0</v>
      </c>
      <c r="AP20" s="187">
        <v>3.9</v>
      </c>
      <c r="AQ20" s="187">
        <v>19.5</v>
      </c>
      <c r="AR20" s="187">
        <v>2.7</v>
      </c>
      <c r="AS20" s="187">
        <v>3.3</v>
      </c>
      <c r="AT20" s="3"/>
      <c r="AU20" s="3">
        <v>35</v>
      </c>
      <c r="AV20" s="3"/>
      <c r="AW20" s="3"/>
      <c r="AX20" s="11"/>
      <c r="AY20" s="11"/>
      <c r="AZ20" s="11">
        <v>17.600000000000001</v>
      </c>
      <c r="BA20" s="184">
        <v>54.8</v>
      </c>
      <c r="BB20" s="184">
        <v>357.4</v>
      </c>
      <c r="BC20" s="3"/>
      <c r="BD20" s="3">
        <v>9</v>
      </c>
      <c r="BE20" s="255">
        <v>182.5</v>
      </c>
      <c r="BF20" s="244">
        <f t="shared" si="3"/>
        <v>124.1</v>
      </c>
      <c r="BG20" s="247">
        <v>48.5</v>
      </c>
      <c r="BH20" s="13"/>
      <c r="BI20" s="13"/>
      <c r="BJ20" s="13">
        <v>52.3</v>
      </c>
      <c r="BK20" s="13">
        <v>23.3</v>
      </c>
      <c r="BL20" s="3"/>
      <c r="BM20" s="242"/>
      <c r="BN20" s="210">
        <f t="shared" si="4"/>
        <v>1678.9709927588001</v>
      </c>
      <c r="BO20" s="30"/>
      <c r="BP20" s="229"/>
      <c r="BQ20" s="229"/>
      <c r="BR20" s="216"/>
      <c r="BT20" s="229"/>
      <c r="BU20" s="216"/>
      <c r="BV20" s="229"/>
    </row>
    <row r="21" spans="1:74" x14ac:dyDescent="0.25">
      <c r="A21" s="2">
        <v>15</v>
      </c>
      <c r="B21" s="18" t="s">
        <v>17</v>
      </c>
      <c r="C21" s="299">
        <f t="shared" si="0"/>
        <v>21.5</v>
      </c>
      <c r="D21" s="17">
        <v>4.6999999999999993</v>
      </c>
      <c r="E21" s="14">
        <v>16.8</v>
      </c>
      <c r="F21" s="298">
        <f t="shared" si="5"/>
        <v>493.7530122739999</v>
      </c>
      <c r="G21" s="3">
        <v>222.7</v>
      </c>
      <c r="H21" s="3">
        <v>212.15301227399993</v>
      </c>
      <c r="I21" s="3">
        <v>58.9</v>
      </c>
      <c r="J21" s="11">
        <v>0</v>
      </c>
      <c r="K21" s="270"/>
      <c r="L21" s="255">
        <f t="shared" si="1"/>
        <v>104.60000000000001</v>
      </c>
      <c r="M21" s="13">
        <v>12.6</v>
      </c>
      <c r="N21" s="3">
        <v>16.600000000000001</v>
      </c>
      <c r="O21" s="3"/>
      <c r="P21" s="3"/>
      <c r="Q21" s="11">
        <v>21</v>
      </c>
      <c r="R21" s="3">
        <v>4.2</v>
      </c>
      <c r="S21" s="3"/>
      <c r="T21" s="3">
        <v>8</v>
      </c>
      <c r="U21" s="3"/>
      <c r="V21" s="3"/>
      <c r="W21" s="3"/>
      <c r="X21" s="3">
        <v>18</v>
      </c>
      <c r="Y21" s="3"/>
      <c r="Z21" s="11"/>
      <c r="AA21" s="11">
        <v>10</v>
      </c>
      <c r="AB21" s="184">
        <v>14.2</v>
      </c>
      <c r="AC21" s="302">
        <f t="shared" si="2"/>
        <v>0</v>
      </c>
      <c r="AD21" s="239"/>
      <c r="AE21" s="239"/>
      <c r="AF21" s="235">
        <f t="shared" si="6"/>
        <v>788.2</v>
      </c>
      <c r="AG21" s="3">
        <v>175</v>
      </c>
      <c r="AH21" s="3">
        <v>10.5</v>
      </c>
      <c r="AI21" s="187">
        <v>8</v>
      </c>
      <c r="AJ21" s="3"/>
      <c r="AK21" s="13"/>
      <c r="AL21" s="3">
        <v>29.5</v>
      </c>
      <c r="AM21" s="3">
        <v>0</v>
      </c>
      <c r="AN21" s="3">
        <v>18.2</v>
      </c>
      <c r="AO21" s="3">
        <v>0</v>
      </c>
      <c r="AP21" s="187">
        <v>3.9</v>
      </c>
      <c r="AQ21" s="187">
        <v>19.5</v>
      </c>
      <c r="AR21" s="187">
        <v>2.7</v>
      </c>
      <c r="AS21" s="187">
        <v>3.3</v>
      </c>
      <c r="AT21" s="3"/>
      <c r="AU21" s="3">
        <v>35.5</v>
      </c>
      <c r="AV21" s="3"/>
      <c r="AW21" s="3"/>
      <c r="AX21" s="11"/>
      <c r="AY21" s="11">
        <v>17.399999999999999</v>
      </c>
      <c r="AZ21" s="11">
        <v>17.600000000000001</v>
      </c>
      <c r="BA21" s="184">
        <v>82.2</v>
      </c>
      <c r="BB21" s="184">
        <v>357.4</v>
      </c>
      <c r="BC21" s="3"/>
      <c r="BD21" s="3">
        <v>7.5</v>
      </c>
      <c r="BE21" s="255">
        <v>182.5</v>
      </c>
      <c r="BF21" s="244">
        <f t="shared" si="3"/>
        <v>152.9</v>
      </c>
      <c r="BG21" s="247">
        <v>66.5</v>
      </c>
      <c r="BH21" s="13"/>
      <c r="BI21" s="13"/>
      <c r="BJ21" s="13">
        <v>64.5</v>
      </c>
      <c r="BK21" s="13">
        <v>21.9</v>
      </c>
      <c r="BL21" s="3"/>
      <c r="BM21" s="242"/>
      <c r="BN21" s="210">
        <f t="shared" si="4"/>
        <v>1743.4530122740002</v>
      </c>
      <c r="BO21" s="30"/>
      <c r="BP21" s="229"/>
      <c r="BQ21" s="229"/>
      <c r="BR21" s="216"/>
      <c r="BT21" s="229"/>
      <c r="BU21" s="216"/>
      <c r="BV21" s="229"/>
    </row>
    <row r="22" spans="1:74" x14ac:dyDescent="0.25">
      <c r="A22" s="2">
        <v>16</v>
      </c>
      <c r="B22" s="18" t="s">
        <v>18</v>
      </c>
      <c r="C22" s="299">
        <f t="shared" si="0"/>
        <v>13.9</v>
      </c>
      <c r="D22" s="17">
        <v>5.5</v>
      </c>
      <c r="E22" s="14">
        <v>8.4</v>
      </c>
      <c r="F22" s="298">
        <f t="shared" si="5"/>
        <v>710.18345986539998</v>
      </c>
      <c r="G22" s="3">
        <v>350.2</v>
      </c>
      <c r="H22" s="3">
        <v>293.98345986539994</v>
      </c>
      <c r="I22" s="3">
        <v>66</v>
      </c>
      <c r="J22" s="11">
        <v>0</v>
      </c>
      <c r="K22" s="270"/>
      <c r="L22" s="255">
        <f t="shared" si="1"/>
        <v>103.9</v>
      </c>
      <c r="M22" s="13">
        <v>16.100000000000001</v>
      </c>
      <c r="N22" s="3">
        <v>19.5</v>
      </c>
      <c r="O22" s="3"/>
      <c r="P22" s="3"/>
      <c r="Q22" s="11">
        <v>0</v>
      </c>
      <c r="R22" s="3">
        <v>5.4</v>
      </c>
      <c r="S22" s="3"/>
      <c r="T22" s="3">
        <v>8</v>
      </c>
      <c r="U22" s="3"/>
      <c r="V22" s="3"/>
      <c r="W22" s="3"/>
      <c r="X22" s="3">
        <v>18</v>
      </c>
      <c r="Y22" s="3"/>
      <c r="Z22" s="11"/>
      <c r="AA22" s="11">
        <v>10</v>
      </c>
      <c r="AB22" s="184">
        <v>26.9</v>
      </c>
      <c r="AC22" s="302">
        <f t="shared" si="2"/>
        <v>0</v>
      </c>
      <c r="AD22" s="239"/>
      <c r="AE22" s="239"/>
      <c r="AF22" s="235">
        <f t="shared" si="6"/>
        <v>767.4</v>
      </c>
      <c r="AG22" s="3">
        <v>0</v>
      </c>
      <c r="AH22" s="3"/>
      <c r="AI22" s="187">
        <v>8</v>
      </c>
      <c r="AJ22" s="3">
        <v>61.9</v>
      </c>
      <c r="AK22" s="13"/>
      <c r="AL22" s="3">
        <v>31.6</v>
      </c>
      <c r="AM22" s="3">
        <v>109.2</v>
      </c>
      <c r="AN22" s="3">
        <v>24.8</v>
      </c>
      <c r="AO22" s="3">
        <v>0</v>
      </c>
      <c r="AP22" s="187">
        <v>3.9</v>
      </c>
      <c r="AQ22" s="187">
        <v>19.5</v>
      </c>
      <c r="AR22" s="187">
        <v>2.7</v>
      </c>
      <c r="AS22" s="187">
        <v>3.3</v>
      </c>
      <c r="AT22" s="3"/>
      <c r="AU22" s="3"/>
      <c r="AV22" s="3"/>
      <c r="AW22" s="3"/>
      <c r="AX22" s="11"/>
      <c r="AY22" s="11"/>
      <c r="AZ22" s="11">
        <v>17.5</v>
      </c>
      <c r="BA22" s="184">
        <v>109.6</v>
      </c>
      <c r="BB22" s="184">
        <v>357.4</v>
      </c>
      <c r="BC22" s="3"/>
      <c r="BD22" s="3">
        <v>18</v>
      </c>
      <c r="BE22" s="255">
        <v>182.5</v>
      </c>
      <c r="BF22" s="244">
        <f t="shared" si="3"/>
        <v>253.79999999999998</v>
      </c>
      <c r="BG22" s="247">
        <v>124.3</v>
      </c>
      <c r="BH22" s="13"/>
      <c r="BI22" s="13"/>
      <c r="BJ22" s="13">
        <v>87.9</v>
      </c>
      <c r="BK22" s="13">
        <v>41.6</v>
      </c>
      <c r="BL22" s="3"/>
      <c r="BM22" s="242"/>
      <c r="BN22" s="210">
        <f t="shared" si="4"/>
        <v>2031.6834598653998</v>
      </c>
      <c r="BO22" s="30"/>
      <c r="BP22" s="229"/>
      <c r="BQ22" s="229"/>
      <c r="BR22" s="216"/>
      <c r="BT22" s="229"/>
      <c r="BU22" s="216"/>
      <c r="BV22" s="229"/>
    </row>
    <row r="23" spans="1:74" x14ac:dyDescent="0.25">
      <c r="A23" s="2">
        <v>17</v>
      </c>
      <c r="B23" s="18" t="s">
        <v>70</v>
      </c>
      <c r="C23" s="299">
        <f t="shared" si="0"/>
        <v>20.3</v>
      </c>
      <c r="D23" s="17">
        <v>8.1000000000000014</v>
      </c>
      <c r="E23" s="14">
        <v>12.2</v>
      </c>
      <c r="F23" s="298">
        <f t="shared" si="5"/>
        <v>1570.1317330781999</v>
      </c>
      <c r="G23" s="3">
        <v>1074.7</v>
      </c>
      <c r="H23" s="3">
        <v>407.13173307819994</v>
      </c>
      <c r="I23" s="3">
        <v>88.3</v>
      </c>
      <c r="J23" s="11">
        <v>0</v>
      </c>
      <c r="K23" s="270"/>
      <c r="L23" s="255">
        <f t="shared" si="1"/>
        <v>280.89999999999998</v>
      </c>
      <c r="M23" s="13">
        <v>12.1</v>
      </c>
      <c r="N23" s="3">
        <v>50</v>
      </c>
      <c r="O23" s="3"/>
      <c r="P23" s="3"/>
      <c r="Q23" s="11">
        <v>12.5</v>
      </c>
      <c r="R23" s="3">
        <v>10.5</v>
      </c>
      <c r="S23" s="3"/>
      <c r="T23" s="3">
        <v>12</v>
      </c>
      <c r="U23" s="3"/>
      <c r="V23" s="3">
        <v>20</v>
      </c>
      <c r="W23" s="3"/>
      <c r="X23" s="3">
        <v>18</v>
      </c>
      <c r="Y23" s="3"/>
      <c r="Z23" s="11"/>
      <c r="AA23" s="11">
        <v>70</v>
      </c>
      <c r="AB23" s="184">
        <v>75.8</v>
      </c>
      <c r="AC23" s="302">
        <f t="shared" si="2"/>
        <v>0</v>
      </c>
      <c r="AD23" s="239"/>
      <c r="AE23" s="239"/>
      <c r="AF23" s="235">
        <f t="shared" ref="AF23:AF79" si="7">AG23+AH23+AI23+AJ23+AK23+AL23+AM23+AN23+AO23+AP23+AQ23+AR23+AS22:AS23+AT23+AU23+AV23+AW22+AX23+AY23+AZ23+BA23+BB23+BC23+BD23</f>
        <v>1298.7999999999997</v>
      </c>
      <c r="AG23" s="3">
        <v>260.5</v>
      </c>
      <c r="AH23" s="3"/>
      <c r="AI23" s="187">
        <v>8</v>
      </c>
      <c r="AJ23" s="3">
        <v>32.700000000000003</v>
      </c>
      <c r="AK23" s="13"/>
      <c r="AL23" s="3">
        <v>87.5</v>
      </c>
      <c r="AM23" s="3">
        <v>159.1</v>
      </c>
      <c r="AN23" s="3">
        <v>38.5</v>
      </c>
      <c r="AO23" s="3">
        <v>29.8</v>
      </c>
      <c r="AP23" s="187">
        <v>3.9</v>
      </c>
      <c r="AQ23" s="187">
        <v>19.5</v>
      </c>
      <c r="AR23" s="187">
        <v>2.7</v>
      </c>
      <c r="AS23" s="187">
        <v>3.3</v>
      </c>
      <c r="AT23" s="3"/>
      <c r="AU23" s="3">
        <v>35.5</v>
      </c>
      <c r="AV23" s="3"/>
      <c r="AW23" s="3"/>
      <c r="AX23" s="11"/>
      <c r="AY23" s="11">
        <v>36</v>
      </c>
      <c r="AZ23" s="11">
        <v>17.600000000000001</v>
      </c>
      <c r="BA23" s="184">
        <v>191.8</v>
      </c>
      <c r="BB23" s="184">
        <v>357.4</v>
      </c>
      <c r="BC23" s="3">
        <v>6</v>
      </c>
      <c r="BD23" s="3">
        <v>9</v>
      </c>
      <c r="BE23" s="255"/>
      <c r="BF23" s="244">
        <f t="shared" si="3"/>
        <v>407.4</v>
      </c>
      <c r="BG23" s="247">
        <v>189.3</v>
      </c>
      <c r="BH23" s="13"/>
      <c r="BI23" s="13"/>
      <c r="BJ23" s="13">
        <v>136.69999999999999</v>
      </c>
      <c r="BK23" s="13">
        <v>81.400000000000006</v>
      </c>
      <c r="BL23" s="3"/>
      <c r="BM23" s="242"/>
      <c r="BN23" s="210">
        <f t="shared" si="4"/>
        <v>3577.5317330781995</v>
      </c>
      <c r="BO23" s="30"/>
      <c r="BP23" s="229"/>
      <c r="BQ23" s="229"/>
      <c r="BR23" s="216"/>
      <c r="BT23" s="229"/>
      <c r="BU23" s="216"/>
      <c r="BV23" s="229"/>
    </row>
    <row r="24" spans="1:74" x14ac:dyDescent="0.25">
      <c r="A24" s="2">
        <v>18</v>
      </c>
      <c r="B24" s="18" t="s">
        <v>19</v>
      </c>
      <c r="C24" s="299">
        <f t="shared" si="0"/>
        <v>15.6</v>
      </c>
      <c r="D24" s="17">
        <v>4.1999999999999993</v>
      </c>
      <c r="E24" s="14">
        <v>11.4</v>
      </c>
      <c r="F24" s="298">
        <f t="shared" si="5"/>
        <v>482.60679886499992</v>
      </c>
      <c r="G24" s="3">
        <v>213.1</v>
      </c>
      <c r="H24" s="3">
        <v>227.30679886499996</v>
      </c>
      <c r="I24" s="3">
        <v>42.2</v>
      </c>
      <c r="J24" s="11">
        <v>0</v>
      </c>
      <c r="K24" s="270"/>
      <c r="L24" s="255">
        <f t="shared" si="1"/>
        <v>511.79999999999995</v>
      </c>
      <c r="M24" s="13">
        <v>18.100000000000001</v>
      </c>
      <c r="N24" s="3">
        <v>54</v>
      </c>
      <c r="O24" s="3"/>
      <c r="P24" s="3"/>
      <c r="Q24" s="11">
        <v>62.3</v>
      </c>
      <c r="R24" s="3">
        <v>4.2</v>
      </c>
      <c r="S24" s="3"/>
      <c r="T24" s="3">
        <v>6.9</v>
      </c>
      <c r="U24" s="3">
        <v>311.2</v>
      </c>
      <c r="V24" s="3"/>
      <c r="W24" s="3"/>
      <c r="X24" s="3">
        <v>18</v>
      </c>
      <c r="Y24" s="3"/>
      <c r="Z24" s="11"/>
      <c r="AA24" s="11">
        <v>10</v>
      </c>
      <c r="AB24" s="184">
        <v>27.1</v>
      </c>
      <c r="AC24" s="302">
        <f t="shared" si="2"/>
        <v>0</v>
      </c>
      <c r="AD24" s="239"/>
      <c r="AE24" s="239"/>
      <c r="AF24" s="235">
        <f t="shared" si="7"/>
        <v>1009.8000000000001</v>
      </c>
      <c r="AG24" s="3">
        <v>106.3</v>
      </c>
      <c r="AH24" s="3"/>
      <c r="AI24" s="187">
        <v>8</v>
      </c>
      <c r="AJ24" s="3"/>
      <c r="AK24" s="13"/>
      <c r="AL24" s="3">
        <v>57.6</v>
      </c>
      <c r="AM24" s="3">
        <v>146.19999999999999</v>
      </c>
      <c r="AN24" s="3">
        <v>35.799999999999997</v>
      </c>
      <c r="AO24" s="3">
        <v>10.6</v>
      </c>
      <c r="AP24" s="187">
        <v>3.9</v>
      </c>
      <c r="AQ24" s="187">
        <v>19.5</v>
      </c>
      <c r="AR24" s="187">
        <v>2.7</v>
      </c>
      <c r="AS24" s="187">
        <v>3.3</v>
      </c>
      <c r="AT24" s="3"/>
      <c r="AU24" s="3"/>
      <c r="AV24" s="3"/>
      <c r="AW24" s="3"/>
      <c r="AX24" s="11"/>
      <c r="AY24" s="11">
        <v>54</v>
      </c>
      <c r="AZ24" s="11">
        <v>17.600000000000001</v>
      </c>
      <c r="BA24" s="184">
        <v>164.4</v>
      </c>
      <c r="BB24" s="184">
        <v>357.4</v>
      </c>
      <c r="BC24" s="3">
        <v>10.5</v>
      </c>
      <c r="BD24" s="3">
        <v>12</v>
      </c>
      <c r="BE24" s="255">
        <v>182.5</v>
      </c>
      <c r="BF24" s="244">
        <f t="shared" si="3"/>
        <v>308.40000000000003</v>
      </c>
      <c r="BG24" s="247">
        <v>141.80000000000001</v>
      </c>
      <c r="BH24" s="13"/>
      <c r="BI24" s="13"/>
      <c r="BJ24" s="13">
        <v>127</v>
      </c>
      <c r="BK24" s="13">
        <v>39.6</v>
      </c>
      <c r="BL24" s="3"/>
      <c r="BM24" s="242"/>
      <c r="BN24" s="210">
        <f t="shared" si="4"/>
        <v>2510.7067988650001</v>
      </c>
      <c r="BO24" s="30"/>
      <c r="BP24" s="229"/>
      <c r="BQ24" s="229"/>
      <c r="BR24" s="216"/>
      <c r="BT24" s="229"/>
      <c r="BU24" s="216"/>
      <c r="BV24" s="229"/>
    </row>
    <row r="25" spans="1:74" x14ac:dyDescent="0.25">
      <c r="A25" s="2">
        <v>19</v>
      </c>
      <c r="B25" s="18" t="s">
        <v>20</v>
      </c>
      <c r="C25" s="299">
        <f t="shared" si="0"/>
        <v>14</v>
      </c>
      <c r="D25" s="17">
        <v>5.6</v>
      </c>
      <c r="E25" s="14">
        <v>8.4</v>
      </c>
      <c r="F25" s="298">
        <f t="shared" si="5"/>
        <v>893.03242996350002</v>
      </c>
      <c r="G25" s="3">
        <v>580.70000000000005</v>
      </c>
      <c r="H25" s="3">
        <v>229.83242996349998</v>
      </c>
      <c r="I25" s="3">
        <v>82.5</v>
      </c>
      <c r="J25" s="11">
        <v>0</v>
      </c>
      <c r="K25" s="270"/>
      <c r="L25" s="255">
        <f t="shared" si="1"/>
        <v>140.79999999999998</v>
      </c>
      <c r="M25" s="13">
        <v>17</v>
      </c>
      <c r="N25" s="3">
        <v>45.2</v>
      </c>
      <c r="O25" s="3"/>
      <c r="P25" s="3"/>
      <c r="Q25" s="11">
        <v>8.6</v>
      </c>
      <c r="R25" s="3">
        <v>6.3</v>
      </c>
      <c r="S25" s="3"/>
      <c r="T25" s="3">
        <v>5.5</v>
      </c>
      <c r="U25" s="3"/>
      <c r="V25" s="3"/>
      <c r="W25" s="3"/>
      <c r="X25" s="3">
        <v>22.5</v>
      </c>
      <c r="Y25" s="3"/>
      <c r="Z25" s="11"/>
      <c r="AA25" s="11">
        <v>10</v>
      </c>
      <c r="AB25" s="184">
        <v>25.7</v>
      </c>
      <c r="AC25" s="302">
        <f t="shared" si="2"/>
        <v>0</v>
      </c>
      <c r="AD25" s="239"/>
      <c r="AE25" s="239"/>
      <c r="AF25" s="235">
        <f t="shared" si="7"/>
        <v>768.90000000000009</v>
      </c>
      <c r="AG25" s="3">
        <v>0</v>
      </c>
      <c r="AH25" s="3"/>
      <c r="AI25" s="187">
        <v>8</v>
      </c>
      <c r="AJ25" s="3">
        <v>39.5</v>
      </c>
      <c r="AK25" s="13"/>
      <c r="AL25" s="3">
        <v>37.799999999999997</v>
      </c>
      <c r="AM25" s="3">
        <v>55</v>
      </c>
      <c r="AN25" s="3">
        <v>23.1</v>
      </c>
      <c r="AO25" s="3">
        <v>17.3</v>
      </c>
      <c r="AP25" s="187">
        <v>3.9</v>
      </c>
      <c r="AQ25" s="187">
        <v>19.5</v>
      </c>
      <c r="AR25" s="187">
        <v>2.7</v>
      </c>
      <c r="AS25" s="187">
        <v>3.3</v>
      </c>
      <c r="AT25" s="3"/>
      <c r="AU25" s="3"/>
      <c r="AV25" s="3"/>
      <c r="AW25" s="3"/>
      <c r="AX25" s="11"/>
      <c r="AY25" s="11">
        <v>54</v>
      </c>
      <c r="AZ25" s="11">
        <v>17.600000000000001</v>
      </c>
      <c r="BA25" s="184">
        <v>109.6</v>
      </c>
      <c r="BB25" s="184">
        <v>357.4</v>
      </c>
      <c r="BC25" s="3"/>
      <c r="BD25" s="3">
        <v>20.2</v>
      </c>
      <c r="BE25" s="255"/>
      <c r="BF25" s="244">
        <f t="shared" si="3"/>
        <v>226.5</v>
      </c>
      <c r="BG25" s="247">
        <v>90.8</v>
      </c>
      <c r="BH25" s="13"/>
      <c r="BI25" s="13"/>
      <c r="BJ25" s="13">
        <v>82</v>
      </c>
      <c r="BK25" s="13">
        <v>53.7</v>
      </c>
      <c r="BL25" s="3"/>
      <c r="BM25" s="242"/>
      <c r="BN25" s="210">
        <f t="shared" si="4"/>
        <v>2043.2324299635002</v>
      </c>
      <c r="BO25" s="30"/>
      <c r="BP25" s="229"/>
      <c r="BQ25" s="229"/>
      <c r="BR25" s="216"/>
      <c r="BT25" s="229"/>
      <c r="BU25" s="216"/>
      <c r="BV25" s="229"/>
    </row>
    <row r="26" spans="1:74" x14ac:dyDescent="0.25">
      <c r="A26" s="2">
        <v>20</v>
      </c>
      <c r="B26" s="18" t="s">
        <v>73</v>
      </c>
      <c r="C26" s="299">
        <f t="shared" si="0"/>
        <v>14.1</v>
      </c>
      <c r="D26" s="17">
        <v>4.9000000000000004</v>
      </c>
      <c r="E26" s="14">
        <v>9.1999999999999993</v>
      </c>
      <c r="F26" s="298">
        <f t="shared" si="5"/>
        <v>1526.2699087149999</v>
      </c>
      <c r="G26" s="3">
        <v>963.9</v>
      </c>
      <c r="H26" s="3">
        <v>479.86990871499989</v>
      </c>
      <c r="I26" s="3">
        <v>82.5</v>
      </c>
      <c r="J26" s="11">
        <v>0</v>
      </c>
      <c r="K26" s="270"/>
      <c r="L26" s="255">
        <f t="shared" si="1"/>
        <v>231.39999999999998</v>
      </c>
      <c r="M26" s="13">
        <v>17</v>
      </c>
      <c r="N26" s="3">
        <v>59</v>
      </c>
      <c r="O26" s="3"/>
      <c r="P26" s="3">
        <v>36</v>
      </c>
      <c r="Q26" s="11">
        <v>0</v>
      </c>
      <c r="R26" s="3">
        <v>10.8</v>
      </c>
      <c r="S26" s="3"/>
      <c r="T26" s="3">
        <v>8.3000000000000007</v>
      </c>
      <c r="U26" s="3"/>
      <c r="V26" s="3"/>
      <c r="W26" s="3"/>
      <c r="X26" s="3">
        <v>18</v>
      </c>
      <c r="Y26" s="3"/>
      <c r="Z26" s="11"/>
      <c r="AA26" s="11">
        <v>10</v>
      </c>
      <c r="AB26" s="184">
        <v>72.3</v>
      </c>
      <c r="AC26" s="302">
        <f t="shared" si="2"/>
        <v>0</v>
      </c>
      <c r="AD26" s="239"/>
      <c r="AE26" s="239"/>
      <c r="AF26" s="235">
        <f t="shared" si="7"/>
        <v>1063.4000000000001</v>
      </c>
      <c r="AG26" s="3">
        <v>0</v>
      </c>
      <c r="AH26" s="3">
        <v>14</v>
      </c>
      <c r="AI26" s="187">
        <v>8</v>
      </c>
      <c r="AJ26" s="3">
        <v>63.3</v>
      </c>
      <c r="AK26" s="13"/>
      <c r="AL26" s="3">
        <v>90</v>
      </c>
      <c r="AM26" s="3">
        <v>154.80000000000001</v>
      </c>
      <c r="AN26" s="3">
        <v>36.6</v>
      </c>
      <c r="AO26" s="3">
        <v>10.5</v>
      </c>
      <c r="AP26" s="187">
        <v>3.9</v>
      </c>
      <c r="AQ26" s="187">
        <v>19.5</v>
      </c>
      <c r="AR26" s="187">
        <v>2.7</v>
      </c>
      <c r="AS26" s="187">
        <v>3.3</v>
      </c>
      <c r="AT26" s="3"/>
      <c r="AU26" s="3"/>
      <c r="AV26" s="3"/>
      <c r="AW26" s="3"/>
      <c r="AX26" s="11"/>
      <c r="AY26" s="11">
        <v>54</v>
      </c>
      <c r="AZ26" s="11">
        <v>17.600000000000001</v>
      </c>
      <c r="BA26" s="184">
        <v>191.8</v>
      </c>
      <c r="BB26" s="184">
        <v>357.4</v>
      </c>
      <c r="BC26" s="3">
        <v>21</v>
      </c>
      <c r="BD26" s="3">
        <v>15</v>
      </c>
      <c r="BE26" s="255"/>
      <c r="BF26" s="244">
        <f t="shared" si="3"/>
        <v>364.40000000000003</v>
      </c>
      <c r="BG26" s="247">
        <v>203.3</v>
      </c>
      <c r="BH26" s="13"/>
      <c r="BI26" s="13"/>
      <c r="BJ26" s="13">
        <v>129.9</v>
      </c>
      <c r="BK26" s="13">
        <v>31.2</v>
      </c>
      <c r="BL26" s="3"/>
      <c r="BM26" s="242"/>
      <c r="BN26" s="210">
        <f t="shared" si="4"/>
        <v>3199.5699087150001</v>
      </c>
      <c r="BO26" s="30"/>
      <c r="BP26" s="229"/>
      <c r="BQ26" s="229"/>
      <c r="BR26" s="216"/>
      <c r="BT26" s="229"/>
      <c r="BU26" s="216"/>
      <c r="BV26" s="229"/>
    </row>
    <row r="27" spans="1:74" x14ac:dyDescent="0.25">
      <c r="A27" s="2">
        <v>21</v>
      </c>
      <c r="B27" s="18" t="s">
        <v>21</v>
      </c>
      <c r="C27" s="299">
        <f t="shared" si="0"/>
        <v>17.8</v>
      </c>
      <c r="D27" s="17">
        <v>5.8000000000000007</v>
      </c>
      <c r="E27" s="14">
        <v>12</v>
      </c>
      <c r="F27" s="298">
        <f t="shared" si="5"/>
        <v>719.93495435749992</v>
      </c>
      <c r="G27" s="3">
        <v>456.4</v>
      </c>
      <c r="H27" s="3">
        <v>239.93495435749995</v>
      </c>
      <c r="I27" s="3">
        <v>23.6</v>
      </c>
      <c r="J27" s="11">
        <v>0</v>
      </c>
      <c r="K27" s="270"/>
      <c r="L27" s="255">
        <f t="shared" si="1"/>
        <v>73.95</v>
      </c>
      <c r="M27" s="13">
        <v>11.6</v>
      </c>
      <c r="N27" s="3">
        <v>14.6</v>
      </c>
      <c r="O27" s="3"/>
      <c r="P27" s="3"/>
      <c r="Q27" s="11">
        <v>0</v>
      </c>
      <c r="R27" s="3">
        <v>6</v>
      </c>
      <c r="S27" s="3"/>
      <c r="T27" s="3">
        <v>5</v>
      </c>
      <c r="U27" s="3"/>
      <c r="V27" s="3"/>
      <c r="W27" s="3"/>
      <c r="X27" s="3">
        <v>18</v>
      </c>
      <c r="Y27" s="3"/>
      <c r="Z27" s="11"/>
      <c r="AA27" s="11">
        <v>5</v>
      </c>
      <c r="AB27" s="184">
        <v>13.75</v>
      </c>
      <c r="AC27" s="302">
        <f t="shared" si="2"/>
        <v>0</v>
      </c>
      <c r="AD27" s="239"/>
      <c r="AE27" s="239"/>
      <c r="AF27" s="235">
        <f t="shared" si="7"/>
        <v>694.5</v>
      </c>
      <c r="AG27" s="3">
        <v>0</v>
      </c>
      <c r="AH27" s="3">
        <v>10</v>
      </c>
      <c r="AI27" s="187">
        <v>8</v>
      </c>
      <c r="AJ27" s="3">
        <v>35.200000000000003</v>
      </c>
      <c r="AK27" s="13"/>
      <c r="AL27" s="3">
        <v>21.9</v>
      </c>
      <c r="AM27" s="3">
        <v>51.6</v>
      </c>
      <c r="AN27" s="3">
        <v>13</v>
      </c>
      <c r="AO27" s="3">
        <v>8.6</v>
      </c>
      <c r="AP27" s="187">
        <v>3.9</v>
      </c>
      <c r="AQ27" s="187">
        <v>19.5</v>
      </c>
      <c r="AR27" s="187">
        <v>2.7</v>
      </c>
      <c r="AS27" s="187">
        <v>3.3</v>
      </c>
      <c r="AT27" s="3"/>
      <c r="AU27" s="3"/>
      <c r="AV27" s="3"/>
      <c r="AW27" s="3"/>
      <c r="AX27" s="11"/>
      <c r="AY27" s="11">
        <v>54</v>
      </c>
      <c r="AZ27" s="11">
        <v>17.600000000000001</v>
      </c>
      <c r="BA27" s="184">
        <v>54.8</v>
      </c>
      <c r="BB27" s="184">
        <v>357.4</v>
      </c>
      <c r="BC27" s="3">
        <v>15</v>
      </c>
      <c r="BD27" s="3">
        <v>18</v>
      </c>
      <c r="BE27" s="255">
        <v>182.5</v>
      </c>
      <c r="BF27" s="244">
        <f t="shared" si="3"/>
        <v>139.9</v>
      </c>
      <c r="BG27" s="247">
        <v>67.5</v>
      </c>
      <c r="BH27" s="13"/>
      <c r="BI27" s="13"/>
      <c r="BJ27" s="13">
        <v>46.1</v>
      </c>
      <c r="BK27" s="13">
        <v>26.3</v>
      </c>
      <c r="BL27" s="3"/>
      <c r="BM27" s="242"/>
      <c r="BN27" s="210">
        <f t="shared" si="4"/>
        <v>1828.5849543575</v>
      </c>
      <c r="BO27" s="30"/>
      <c r="BP27" s="229"/>
      <c r="BQ27" s="229"/>
      <c r="BR27" s="216"/>
      <c r="BT27" s="229"/>
      <c r="BU27" s="216"/>
      <c r="BV27" s="229"/>
    </row>
    <row r="28" spans="1:74" x14ac:dyDescent="0.25">
      <c r="A28" s="2">
        <v>22</v>
      </c>
      <c r="B28" s="18" t="s">
        <v>22</v>
      </c>
      <c r="C28" s="299">
        <f t="shared" si="0"/>
        <v>14.9</v>
      </c>
      <c r="D28" s="17">
        <v>5.6</v>
      </c>
      <c r="E28" s="14">
        <v>9.3000000000000007</v>
      </c>
      <c r="F28" s="298">
        <f t="shared" si="5"/>
        <v>696.79149763760006</v>
      </c>
      <c r="G28" s="3">
        <v>390.6</v>
      </c>
      <c r="H28" s="3">
        <v>206.09149763759999</v>
      </c>
      <c r="I28" s="3">
        <v>100.1</v>
      </c>
      <c r="J28" s="11">
        <v>0</v>
      </c>
      <c r="K28" s="270"/>
      <c r="L28" s="255">
        <f t="shared" si="1"/>
        <v>117.79999999999998</v>
      </c>
      <c r="M28" s="13">
        <v>17.5</v>
      </c>
      <c r="N28" s="3">
        <v>23.7</v>
      </c>
      <c r="O28" s="3"/>
      <c r="P28" s="3"/>
      <c r="Q28" s="11">
        <v>22.4</v>
      </c>
      <c r="R28" s="3">
        <v>4.2</v>
      </c>
      <c r="S28" s="3"/>
      <c r="T28" s="3">
        <v>2.6</v>
      </c>
      <c r="U28" s="3"/>
      <c r="V28" s="3"/>
      <c r="W28" s="3"/>
      <c r="X28" s="3">
        <v>18</v>
      </c>
      <c r="Y28" s="3"/>
      <c r="Z28" s="11"/>
      <c r="AA28" s="11">
        <v>5</v>
      </c>
      <c r="AB28" s="184">
        <v>24.4</v>
      </c>
      <c r="AC28" s="302">
        <f t="shared" si="2"/>
        <v>0</v>
      </c>
      <c r="AD28" s="239"/>
      <c r="AE28" s="239"/>
      <c r="AF28" s="235">
        <f t="shared" si="7"/>
        <v>818.8</v>
      </c>
      <c r="AG28" s="3">
        <v>0</v>
      </c>
      <c r="AH28" s="3">
        <v>12</v>
      </c>
      <c r="AI28" s="187">
        <v>8</v>
      </c>
      <c r="AJ28" s="3">
        <v>63.3</v>
      </c>
      <c r="AK28" s="13"/>
      <c r="AL28" s="3">
        <v>25.5</v>
      </c>
      <c r="AM28" s="3">
        <v>103</v>
      </c>
      <c r="AN28" s="3">
        <v>25.9</v>
      </c>
      <c r="AO28" s="3">
        <v>13</v>
      </c>
      <c r="AP28" s="187">
        <v>3.9</v>
      </c>
      <c r="AQ28" s="187">
        <v>19.5</v>
      </c>
      <c r="AR28" s="187">
        <v>2.7</v>
      </c>
      <c r="AS28" s="187">
        <v>3.3</v>
      </c>
      <c r="AT28" s="3"/>
      <c r="AU28" s="3"/>
      <c r="AV28" s="3"/>
      <c r="AW28" s="3"/>
      <c r="AX28" s="11"/>
      <c r="AY28" s="11">
        <v>4.4000000000000004</v>
      </c>
      <c r="AZ28" s="11">
        <v>17.600000000000001</v>
      </c>
      <c r="BA28" s="184">
        <v>123.3</v>
      </c>
      <c r="BB28" s="184">
        <v>357.4</v>
      </c>
      <c r="BC28" s="3">
        <v>21</v>
      </c>
      <c r="BD28" s="3">
        <v>15</v>
      </c>
      <c r="BE28" s="255">
        <v>182.5</v>
      </c>
      <c r="BF28" s="244">
        <f t="shared" si="3"/>
        <v>200.29999999999998</v>
      </c>
      <c r="BG28" s="247">
        <v>86.4</v>
      </c>
      <c r="BH28" s="13"/>
      <c r="BI28" s="13"/>
      <c r="BJ28" s="13">
        <v>91.8</v>
      </c>
      <c r="BK28" s="13">
        <v>22.1</v>
      </c>
      <c r="BL28" s="3"/>
      <c r="BM28" s="242"/>
      <c r="BN28" s="210">
        <f t="shared" si="4"/>
        <v>2031.0914976376</v>
      </c>
      <c r="BO28" s="30"/>
      <c r="BP28" s="229"/>
      <c r="BQ28" s="229"/>
      <c r="BR28" s="216"/>
      <c r="BT28" s="229"/>
      <c r="BU28" s="216"/>
      <c r="BV28" s="229"/>
    </row>
    <row r="29" spans="1:74" x14ac:dyDescent="0.25">
      <c r="A29" s="2">
        <v>23</v>
      </c>
      <c r="B29" s="18" t="s">
        <v>23</v>
      </c>
      <c r="C29" s="299">
        <f t="shared" si="0"/>
        <v>23</v>
      </c>
      <c r="D29" s="17">
        <v>10.8</v>
      </c>
      <c r="E29" s="14">
        <v>12.2</v>
      </c>
      <c r="F29" s="298">
        <f t="shared" si="5"/>
        <v>1483.6997431975001</v>
      </c>
      <c r="G29" s="3">
        <v>1044.2</v>
      </c>
      <c r="H29" s="3">
        <v>303.99974319749998</v>
      </c>
      <c r="I29" s="3">
        <v>135.5</v>
      </c>
      <c r="J29" s="11">
        <v>0</v>
      </c>
      <c r="K29" s="270"/>
      <c r="L29" s="255">
        <f t="shared" si="1"/>
        <v>230.29999999999998</v>
      </c>
      <c r="M29" s="13">
        <v>22</v>
      </c>
      <c r="N29" s="3">
        <v>54</v>
      </c>
      <c r="O29" s="3"/>
      <c r="P29" s="3"/>
      <c r="Q29" s="11">
        <v>74.8</v>
      </c>
      <c r="R29" s="3">
        <v>4.2</v>
      </c>
      <c r="S29" s="3"/>
      <c r="T29" s="3">
        <v>4.2</v>
      </c>
      <c r="U29" s="3"/>
      <c r="V29" s="3"/>
      <c r="W29" s="3"/>
      <c r="X29" s="3">
        <v>18</v>
      </c>
      <c r="Y29" s="3"/>
      <c r="Z29" s="11"/>
      <c r="AA29" s="11">
        <v>10</v>
      </c>
      <c r="AB29" s="184">
        <v>43.1</v>
      </c>
      <c r="AC29" s="302">
        <f t="shared" si="2"/>
        <v>0</v>
      </c>
      <c r="AD29" s="239"/>
      <c r="AE29" s="239"/>
      <c r="AF29" s="235">
        <f t="shared" si="7"/>
        <v>945.50000000000011</v>
      </c>
      <c r="AG29" s="3">
        <v>0</v>
      </c>
      <c r="AH29" s="3"/>
      <c r="AI29" s="187">
        <v>8</v>
      </c>
      <c r="AJ29" s="3">
        <v>8.1999999999999993</v>
      </c>
      <c r="AK29" s="13"/>
      <c r="AL29" s="3">
        <v>79.099999999999994</v>
      </c>
      <c r="AM29" s="3">
        <v>165.5</v>
      </c>
      <c r="AN29" s="3">
        <v>41.8</v>
      </c>
      <c r="AO29" s="3">
        <v>0</v>
      </c>
      <c r="AP29" s="187">
        <v>3.9</v>
      </c>
      <c r="AQ29" s="187">
        <v>19.5</v>
      </c>
      <c r="AR29" s="187">
        <v>2.7</v>
      </c>
      <c r="AS29" s="187">
        <v>3.3</v>
      </c>
      <c r="AT29" s="3"/>
      <c r="AU29" s="3"/>
      <c r="AV29" s="3"/>
      <c r="AW29" s="3"/>
      <c r="AX29" s="11"/>
      <c r="AY29" s="11">
        <v>41</v>
      </c>
      <c r="AZ29" s="11">
        <v>17.600000000000001</v>
      </c>
      <c r="BA29" s="184">
        <v>191.8</v>
      </c>
      <c r="BB29" s="184">
        <v>357.4</v>
      </c>
      <c r="BC29" s="3"/>
      <c r="BD29" s="3">
        <v>5.7</v>
      </c>
      <c r="BE29" s="255"/>
      <c r="BF29" s="244">
        <f t="shared" si="3"/>
        <v>411</v>
      </c>
      <c r="BG29" s="247">
        <v>237.9</v>
      </c>
      <c r="BH29" s="13"/>
      <c r="BI29" s="13"/>
      <c r="BJ29" s="13">
        <v>148.5</v>
      </c>
      <c r="BK29" s="13">
        <v>24.6</v>
      </c>
      <c r="BL29" s="3"/>
      <c r="BM29" s="242"/>
      <c r="BN29" s="210">
        <f t="shared" si="4"/>
        <v>3093.4997431975003</v>
      </c>
      <c r="BO29" s="30"/>
      <c r="BP29" s="229"/>
      <c r="BQ29" s="229"/>
      <c r="BR29" s="216"/>
      <c r="BT29" s="229"/>
      <c r="BU29" s="216"/>
      <c r="BV29" s="229"/>
    </row>
    <row r="30" spans="1:74" x14ac:dyDescent="0.25">
      <c r="A30" s="2">
        <v>24</v>
      </c>
      <c r="B30" s="18" t="s">
        <v>24</v>
      </c>
      <c r="C30" s="299">
        <f t="shared" si="0"/>
        <v>13.9</v>
      </c>
      <c r="D30" s="17">
        <v>4.7000000000000011</v>
      </c>
      <c r="E30" s="14">
        <v>9.1999999999999993</v>
      </c>
      <c r="F30" s="298">
        <f t="shared" si="5"/>
        <v>652.55048787999999</v>
      </c>
      <c r="G30" s="3">
        <v>379.8</v>
      </c>
      <c r="H30" s="3">
        <v>202.05048787999999</v>
      </c>
      <c r="I30" s="3">
        <v>70.7</v>
      </c>
      <c r="J30" s="11">
        <v>0</v>
      </c>
      <c r="K30" s="270"/>
      <c r="L30" s="255">
        <f t="shared" si="1"/>
        <v>90.8</v>
      </c>
      <c r="M30" s="13">
        <v>10.5</v>
      </c>
      <c r="N30" s="3">
        <v>33</v>
      </c>
      <c r="O30" s="3"/>
      <c r="P30" s="3"/>
      <c r="Q30" s="11">
        <v>0</v>
      </c>
      <c r="R30" s="3">
        <v>4.2</v>
      </c>
      <c r="S30" s="3"/>
      <c r="T30" s="3">
        <v>3.8</v>
      </c>
      <c r="U30" s="3"/>
      <c r="V30" s="3"/>
      <c r="W30" s="3"/>
      <c r="X30" s="3">
        <v>18</v>
      </c>
      <c r="Y30" s="3"/>
      <c r="Z30" s="11"/>
      <c r="AA30" s="11">
        <v>10</v>
      </c>
      <c r="AB30" s="184">
        <v>11.3</v>
      </c>
      <c r="AC30" s="302">
        <f t="shared" si="2"/>
        <v>0</v>
      </c>
      <c r="AD30" s="239"/>
      <c r="AE30" s="239"/>
      <c r="AF30" s="235">
        <f t="shared" si="7"/>
        <v>740.4</v>
      </c>
      <c r="AG30" s="3">
        <v>0</v>
      </c>
      <c r="AH30" s="3">
        <v>19.600000000000001</v>
      </c>
      <c r="AI30" s="187">
        <v>8</v>
      </c>
      <c r="AJ30" s="3">
        <v>63.3</v>
      </c>
      <c r="AK30" s="13"/>
      <c r="AL30" s="3">
        <v>161.19999999999999</v>
      </c>
      <c r="AM30" s="3">
        <v>0</v>
      </c>
      <c r="AN30" s="3">
        <v>15.2</v>
      </c>
      <c r="AO30" s="3">
        <v>0</v>
      </c>
      <c r="AP30" s="187">
        <v>3.9</v>
      </c>
      <c r="AQ30" s="187">
        <v>19.5</v>
      </c>
      <c r="AR30" s="187">
        <v>2.7</v>
      </c>
      <c r="AS30" s="187">
        <v>3.3</v>
      </c>
      <c r="AT30" s="3"/>
      <c r="AU30" s="3"/>
      <c r="AV30" s="3"/>
      <c r="AW30" s="3"/>
      <c r="AX30" s="11"/>
      <c r="AY30" s="11"/>
      <c r="AZ30" s="11">
        <v>17.8</v>
      </c>
      <c r="BA30" s="184">
        <v>68.5</v>
      </c>
      <c r="BB30" s="184">
        <v>357.4</v>
      </c>
      <c r="BC30" s="3"/>
      <c r="BD30" s="3">
        <v>0</v>
      </c>
      <c r="BE30" s="255">
        <v>182.5</v>
      </c>
      <c r="BF30" s="244">
        <f t="shared" si="3"/>
        <v>135.19999999999999</v>
      </c>
      <c r="BG30" s="247">
        <v>67.099999999999994</v>
      </c>
      <c r="BH30" s="13"/>
      <c r="BI30" s="13"/>
      <c r="BJ30" s="13">
        <v>54.1</v>
      </c>
      <c r="BK30" s="13">
        <v>14</v>
      </c>
      <c r="BL30" s="3"/>
      <c r="BM30" s="242"/>
      <c r="BN30" s="210">
        <f t="shared" si="4"/>
        <v>1815.3504878799999</v>
      </c>
      <c r="BO30" s="30"/>
      <c r="BP30" s="229"/>
      <c r="BQ30" s="229"/>
      <c r="BR30" s="216"/>
      <c r="BT30" s="229"/>
      <c r="BU30" s="216"/>
      <c r="BV30" s="229"/>
    </row>
    <row r="31" spans="1:74" x14ac:dyDescent="0.25">
      <c r="A31" s="2">
        <v>25</v>
      </c>
      <c r="B31" s="18" t="s">
        <v>25</v>
      </c>
      <c r="C31" s="299">
        <f t="shared" si="0"/>
        <v>12.2</v>
      </c>
      <c r="D31" s="17"/>
      <c r="E31" s="14">
        <v>12.2</v>
      </c>
      <c r="F31" s="298">
        <f t="shared" si="5"/>
        <v>753.34780862259993</v>
      </c>
      <c r="G31" s="3">
        <v>469</v>
      </c>
      <c r="H31" s="3">
        <v>231.34780862259996</v>
      </c>
      <c r="I31" s="3">
        <v>53</v>
      </c>
      <c r="J31" s="11">
        <v>0</v>
      </c>
      <c r="K31" s="270"/>
      <c r="L31" s="255">
        <f t="shared" si="1"/>
        <v>116.4</v>
      </c>
      <c r="M31" s="13">
        <v>18.600000000000001</v>
      </c>
      <c r="N31" s="3">
        <v>25.7</v>
      </c>
      <c r="O31" s="3"/>
      <c r="P31" s="3"/>
      <c r="Q31" s="11">
        <v>0</v>
      </c>
      <c r="R31" s="3">
        <v>4.2</v>
      </c>
      <c r="S31" s="3"/>
      <c r="T31" s="3">
        <v>4</v>
      </c>
      <c r="U31" s="3"/>
      <c r="V31" s="3"/>
      <c r="W31" s="3"/>
      <c r="X31" s="3">
        <v>22.5</v>
      </c>
      <c r="Y31" s="3"/>
      <c r="Z31" s="11"/>
      <c r="AA31" s="11">
        <v>10</v>
      </c>
      <c r="AB31" s="184">
        <v>31.4</v>
      </c>
      <c r="AC31" s="302">
        <f t="shared" si="2"/>
        <v>0</v>
      </c>
      <c r="AD31" s="239"/>
      <c r="AE31" s="239"/>
      <c r="AF31" s="235">
        <f t="shared" si="7"/>
        <v>826</v>
      </c>
      <c r="AG31" s="3">
        <v>0</v>
      </c>
      <c r="AH31" s="3"/>
      <c r="AI31" s="187">
        <v>8</v>
      </c>
      <c r="AJ31" s="3">
        <v>37.200000000000003</v>
      </c>
      <c r="AK31" s="13"/>
      <c r="AL31" s="3">
        <v>62</v>
      </c>
      <c r="AM31" s="3">
        <v>98.9</v>
      </c>
      <c r="AN31" s="3">
        <v>26.4</v>
      </c>
      <c r="AO31" s="3">
        <v>11.3</v>
      </c>
      <c r="AP31" s="187">
        <v>3.9</v>
      </c>
      <c r="AQ31" s="187">
        <v>19.5</v>
      </c>
      <c r="AR31" s="187">
        <v>2.7</v>
      </c>
      <c r="AS31" s="187">
        <v>3.3</v>
      </c>
      <c r="AT31" s="3"/>
      <c r="AU31" s="3"/>
      <c r="AV31" s="3"/>
      <c r="AW31" s="3"/>
      <c r="AX31" s="11"/>
      <c r="AY31" s="11">
        <v>41</v>
      </c>
      <c r="AZ31" s="11">
        <v>17.600000000000001</v>
      </c>
      <c r="BA31" s="184">
        <v>123.3</v>
      </c>
      <c r="BB31" s="184">
        <v>357.4</v>
      </c>
      <c r="BC31" s="3"/>
      <c r="BD31" s="3">
        <v>13.5</v>
      </c>
      <c r="BE31" s="255">
        <v>182.5</v>
      </c>
      <c r="BF31" s="244">
        <f t="shared" si="3"/>
        <v>224.4</v>
      </c>
      <c r="BG31" s="247">
        <v>118.8</v>
      </c>
      <c r="BH31" s="13"/>
      <c r="BI31" s="13"/>
      <c r="BJ31" s="13">
        <v>93.8</v>
      </c>
      <c r="BK31" s="13">
        <v>11.8</v>
      </c>
      <c r="BL31" s="3"/>
      <c r="BM31" s="242"/>
      <c r="BN31" s="210">
        <f t="shared" si="4"/>
        <v>2114.8478086226</v>
      </c>
      <c r="BO31" s="30"/>
      <c r="BP31" s="229"/>
      <c r="BQ31" s="229"/>
      <c r="BR31" s="216"/>
      <c r="BT31" s="229"/>
      <c r="BU31" s="216"/>
      <c r="BV31" s="229"/>
    </row>
    <row r="32" spans="1:74" x14ac:dyDescent="0.25">
      <c r="A32" s="2">
        <v>26</v>
      </c>
      <c r="B32" s="18" t="s">
        <v>26</v>
      </c>
      <c r="C32" s="299">
        <f t="shared" si="0"/>
        <v>17.2</v>
      </c>
      <c r="D32" s="17">
        <v>5</v>
      </c>
      <c r="E32" s="14">
        <v>12.2</v>
      </c>
      <c r="F32" s="298">
        <f t="shared" si="5"/>
        <v>1069.2377884783</v>
      </c>
      <c r="G32" s="3">
        <v>815.5</v>
      </c>
      <c r="H32" s="3">
        <v>171.23778847829999</v>
      </c>
      <c r="I32" s="3">
        <v>82.5</v>
      </c>
      <c r="J32" s="11">
        <v>0</v>
      </c>
      <c r="K32" s="270"/>
      <c r="L32" s="255">
        <f t="shared" si="1"/>
        <v>140.9</v>
      </c>
      <c r="M32" s="13">
        <v>17</v>
      </c>
      <c r="N32" s="3">
        <v>37.6</v>
      </c>
      <c r="O32" s="3"/>
      <c r="P32" s="3"/>
      <c r="Q32" s="11">
        <v>12.5</v>
      </c>
      <c r="R32" s="3">
        <v>4.2</v>
      </c>
      <c r="S32" s="3"/>
      <c r="T32" s="3">
        <v>11.3</v>
      </c>
      <c r="U32" s="3"/>
      <c r="V32" s="3"/>
      <c r="W32" s="3"/>
      <c r="X32" s="3">
        <v>22.5</v>
      </c>
      <c r="Y32" s="3"/>
      <c r="Z32" s="11"/>
      <c r="AA32" s="11">
        <v>10</v>
      </c>
      <c r="AB32" s="184">
        <v>25.8</v>
      </c>
      <c r="AC32" s="302">
        <f t="shared" si="2"/>
        <v>0</v>
      </c>
      <c r="AD32" s="239"/>
      <c r="AE32" s="239"/>
      <c r="AF32" s="235">
        <f t="shared" si="7"/>
        <v>941.8</v>
      </c>
      <c r="AG32" s="3">
        <v>0</v>
      </c>
      <c r="AH32" s="3"/>
      <c r="AI32" s="187">
        <v>8</v>
      </c>
      <c r="AJ32" s="3"/>
      <c r="AK32" s="13"/>
      <c r="AL32" s="3">
        <v>50.1</v>
      </c>
      <c r="AM32" s="3">
        <v>131.19999999999999</v>
      </c>
      <c r="AN32" s="3">
        <v>33.6</v>
      </c>
      <c r="AO32" s="3">
        <v>0</v>
      </c>
      <c r="AP32" s="187">
        <v>4</v>
      </c>
      <c r="AQ32" s="187">
        <v>19.5</v>
      </c>
      <c r="AR32" s="187">
        <v>2.7</v>
      </c>
      <c r="AS32" s="187">
        <v>3.3</v>
      </c>
      <c r="AT32" s="3"/>
      <c r="AU32" s="3">
        <v>35</v>
      </c>
      <c r="AV32" s="3"/>
      <c r="AW32" s="3"/>
      <c r="AX32" s="11"/>
      <c r="AY32" s="11">
        <v>88</v>
      </c>
      <c r="AZ32" s="11">
        <v>17.600000000000001</v>
      </c>
      <c r="BA32" s="184">
        <v>164.4</v>
      </c>
      <c r="BB32" s="184">
        <v>357.4</v>
      </c>
      <c r="BC32" s="3">
        <v>12</v>
      </c>
      <c r="BD32" s="3">
        <v>15</v>
      </c>
      <c r="BE32" s="255"/>
      <c r="BF32" s="244">
        <f t="shared" si="3"/>
        <v>298.2</v>
      </c>
      <c r="BG32" s="247">
        <v>148</v>
      </c>
      <c r="BH32" s="13"/>
      <c r="BI32" s="13"/>
      <c r="BJ32" s="13">
        <v>119.2</v>
      </c>
      <c r="BK32" s="13">
        <v>31</v>
      </c>
      <c r="BL32" s="3"/>
      <c r="BM32" s="242"/>
      <c r="BN32" s="210">
        <f t="shared" si="4"/>
        <v>2467.3377884782999</v>
      </c>
      <c r="BO32" s="30"/>
      <c r="BP32" s="229"/>
      <c r="BQ32" s="229"/>
      <c r="BR32" s="216"/>
      <c r="BT32" s="229"/>
      <c r="BU32" s="216"/>
      <c r="BV32" s="229"/>
    </row>
    <row r="33" spans="1:74" x14ac:dyDescent="0.25">
      <c r="A33" s="2">
        <v>27</v>
      </c>
      <c r="B33" s="18" t="s">
        <v>27</v>
      </c>
      <c r="C33" s="299">
        <f t="shared" si="0"/>
        <v>17</v>
      </c>
      <c r="D33" s="17">
        <v>5</v>
      </c>
      <c r="E33" s="14">
        <v>12</v>
      </c>
      <c r="F33" s="298">
        <f t="shared" si="5"/>
        <v>1515.1702958735</v>
      </c>
      <c r="G33" s="3">
        <v>1002.9</v>
      </c>
      <c r="H33" s="3">
        <v>381.37029587349997</v>
      </c>
      <c r="I33" s="3">
        <v>123.7</v>
      </c>
      <c r="J33" s="11">
        <v>7.2</v>
      </c>
      <c r="K33" s="270"/>
      <c r="L33" s="255">
        <f t="shared" si="1"/>
        <v>166.22</v>
      </c>
      <c r="M33" s="13">
        <v>23.62</v>
      </c>
      <c r="N33" s="3">
        <v>42</v>
      </c>
      <c r="O33" s="3"/>
      <c r="P33" s="3">
        <v>4.5999999999999996</v>
      </c>
      <c r="Q33" s="11">
        <v>0</v>
      </c>
      <c r="R33" s="3">
        <v>7.2</v>
      </c>
      <c r="S33" s="3"/>
      <c r="T33" s="3">
        <v>8</v>
      </c>
      <c r="U33" s="3"/>
      <c r="V33" s="3"/>
      <c r="W33" s="3"/>
      <c r="X33" s="3">
        <v>18</v>
      </c>
      <c r="Y33" s="3"/>
      <c r="Z33" s="11"/>
      <c r="AA33" s="11">
        <v>10</v>
      </c>
      <c r="AB33" s="184">
        <v>52.8</v>
      </c>
      <c r="AC33" s="302">
        <f t="shared" si="2"/>
        <v>0</v>
      </c>
      <c r="AD33" s="239"/>
      <c r="AE33" s="239"/>
      <c r="AF33" s="235">
        <f t="shared" si="7"/>
        <v>997.79999999999984</v>
      </c>
      <c r="AG33" s="3">
        <v>0</v>
      </c>
      <c r="AH33" s="3"/>
      <c r="AI33" s="187">
        <v>8</v>
      </c>
      <c r="AJ33" s="3">
        <v>60</v>
      </c>
      <c r="AK33" s="13"/>
      <c r="AL33" s="3">
        <v>71.3</v>
      </c>
      <c r="AM33" s="3">
        <v>165.5</v>
      </c>
      <c r="AN33" s="3">
        <v>42.4</v>
      </c>
      <c r="AO33" s="3">
        <v>11.9</v>
      </c>
      <c r="AP33" s="187">
        <v>4</v>
      </c>
      <c r="AQ33" s="187">
        <v>19.5</v>
      </c>
      <c r="AR33" s="187">
        <v>2.7</v>
      </c>
      <c r="AS33" s="187">
        <v>3.3</v>
      </c>
      <c r="AT33" s="3"/>
      <c r="AU33" s="3"/>
      <c r="AV33" s="3"/>
      <c r="AW33" s="3"/>
      <c r="AX33" s="11"/>
      <c r="AY33" s="11"/>
      <c r="AZ33" s="11">
        <v>18.3</v>
      </c>
      <c r="BA33" s="184">
        <v>219.2</v>
      </c>
      <c r="BB33" s="184">
        <v>357.4</v>
      </c>
      <c r="BC33" s="3"/>
      <c r="BD33" s="3">
        <v>14.3</v>
      </c>
      <c r="BE33" s="255"/>
      <c r="BF33" s="244">
        <f t="shared" si="3"/>
        <v>383.40000000000003</v>
      </c>
      <c r="BG33" s="247">
        <v>211.4</v>
      </c>
      <c r="BH33" s="13"/>
      <c r="BI33" s="13"/>
      <c r="BJ33" s="13">
        <v>150.4</v>
      </c>
      <c r="BK33" s="13">
        <v>21.6</v>
      </c>
      <c r="BL33" s="3"/>
      <c r="BM33" s="242"/>
      <c r="BN33" s="210">
        <f t="shared" si="4"/>
        <v>3079.5902958735001</v>
      </c>
      <c r="BO33" s="30"/>
      <c r="BP33" s="229"/>
      <c r="BQ33" s="229"/>
      <c r="BR33" s="216"/>
      <c r="BT33" s="229"/>
      <c r="BU33" s="216"/>
      <c r="BV33" s="229"/>
    </row>
    <row r="34" spans="1:74" x14ac:dyDescent="0.25">
      <c r="A34" s="2">
        <v>28</v>
      </c>
      <c r="B34" s="18" t="s">
        <v>28</v>
      </c>
      <c r="C34" s="299">
        <f t="shared" si="0"/>
        <v>16.899999999999999</v>
      </c>
      <c r="D34" s="17">
        <v>4.6999999999999993</v>
      </c>
      <c r="E34" s="7">
        <v>12.2</v>
      </c>
      <c r="F34" s="298">
        <f t="shared" si="5"/>
        <v>989.88621655449992</v>
      </c>
      <c r="G34" s="3">
        <v>495</v>
      </c>
      <c r="H34" s="3">
        <v>244.98621655449995</v>
      </c>
      <c r="I34" s="3">
        <v>235.6</v>
      </c>
      <c r="J34" s="11">
        <v>14.3</v>
      </c>
      <c r="K34" s="270"/>
      <c r="L34" s="255">
        <f t="shared" si="1"/>
        <v>167.8</v>
      </c>
      <c r="M34" s="13">
        <v>16</v>
      </c>
      <c r="N34" s="3">
        <v>37</v>
      </c>
      <c r="O34" s="3"/>
      <c r="P34" s="3">
        <v>4.5999999999999996</v>
      </c>
      <c r="Q34" s="11">
        <v>37.4</v>
      </c>
      <c r="R34" s="3">
        <v>8.4</v>
      </c>
      <c r="S34" s="3"/>
      <c r="T34" s="3">
        <v>8</v>
      </c>
      <c r="U34" s="3"/>
      <c r="V34" s="3"/>
      <c r="W34" s="3"/>
      <c r="X34" s="3">
        <v>22.5</v>
      </c>
      <c r="Y34" s="3"/>
      <c r="Z34" s="11"/>
      <c r="AA34" s="11">
        <v>10</v>
      </c>
      <c r="AB34" s="184">
        <v>23.9</v>
      </c>
      <c r="AC34" s="302">
        <f t="shared" si="2"/>
        <v>0</v>
      </c>
      <c r="AD34" s="239"/>
      <c r="AE34" s="239"/>
      <c r="AF34" s="235">
        <f t="shared" si="7"/>
        <v>947.2</v>
      </c>
      <c r="AG34" s="3">
        <v>0</v>
      </c>
      <c r="AH34" s="3">
        <v>6</v>
      </c>
      <c r="AI34" s="187">
        <v>8</v>
      </c>
      <c r="AJ34" s="3">
        <v>60</v>
      </c>
      <c r="AK34" s="13"/>
      <c r="AL34" s="3">
        <v>76.5</v>
      </c>
      <c r="AM34" s="3">
        <v>129</v>
      </c>
      <c r="AN34" s="3">
        <v>34.1</v>
      </c>
      <c r="AO34" s="3">
        <v>7.2</v>
      </c>
      <c r="AP34" s="187">
        <v>4</v>
      </c>
      <c r="AQ34" s="187">
        <v>19.5</v>
      </c>
      <c r="AR34" s="187">
        <v>2.7</v>
      </c>
      <c r="AS34" s="187">
        <v>3.3</v>
      </c>
      <c r="AT34" s="3"/>
      <c r="AU34" s="3"/>
      <c r="AV34" s="3"/>
      <c r="AW34" s="3"/>
      <c r="AX34" s="11"/>
      <c r="AY34" s="11">
        <v>41</v>
      </c>
      <c r="AZ34" s="11">
        <v>17.600000000000001</v>
      </c>
      <c r="BA34" s="184">
        <v>164.4</v>
      </c>
      <c r="BB34" s="184">
        <v>357.4</v>
      </c>
      <c r="BC34" s="3">
        <v>12</v>
      </c>
      <c r="BD34" s="3">
        <v>4.5</v>
      </c>
      <c r="BE34" s="255">
        <v>182.5</v>
      </c>
      <c r="BF34" s="244">
        <f t="shared" si="3"/>
        <v>309.09999999999997</v>
      </c>
      <c r="BG34" s="247">
        <v>166.6</v>
      </c>
      <c r="BH34" s="13"/>
      <c r="BI34" s="13"/>
      <c r="BJ34" s="13">
        <v>121.1</v>
      </c>
      <c r="BK34" s="13">
        <v>21.4</v>
      </c>
      <c r="BL34" s="3"/>
      <c r="BM34" s="242"/>
      <c r="BN34" s="210">
        <f t="shared" si="4"/>
        <v>2613.3862165545002</v>
      </c>
      <c r="BO34" s="30"/>
      <c r="BP34" s="229"/>
      <c r="BQ34" s="229"/>
      <c r="BR34" s="216"/>
      <c r="BT34" s="229"/>
      <c r="BU34" s="216"/>
      <c r="BV34" s="229"/>
    </row>
    <row r="35" spans="1:74" ht="18" customHeight="1" x14ac:dyDescent="0.25">
      <c r="A35" s="2">
        <v>29</v>
      </c>
      <c r="B35" s="18" t="s">
        <v>29</v>
      </c>
      <c r="C35" s="299">
        <f t="shared" si="0"/>
        <v>21.3</v>
      </c>
      <c r="D35" s="17">
        <v>9.3000000000000007</v>
      </c>
      <c r="E35" s="14">
        <v>12</v>
      </c>
      <c r="F35" s="298">
        <f t="shared" si="5"/>
        <v>884.80898746100002</v>
      </c>
      <c r="G35" s="3">
        <v>515.5</v>
      </c>
      <c r="H35" s="3">
        <v>275.10898746100003</v>
      </c>
      <c r="I35" s="3">
        <v>94.2</v>
      </c>
      <c r="J35" s="11">
        <v>0</v>
      </c>
      <c r="K35" s="270"/>
      <c r="L35" s="255">
        <f t="shared" si="1"/>
        <v>136.70000000000002</v>
      </c>
      <c r="M35" s="13">
        <v>17.5</v>
      </c>
      <c r="N35" s="3">
        <v>41.1</v>
      </c>
      <c r="O35" s="3"/>
      <c r="P35" s="3">
        <v>4.5999999999999996</v>
      </c>
      <c r="Q35" s="11">
        <v>0</v>
      </c>
      <c r="R35" s="3">
        <v>4.2</v>
      </c>
      <c r="S35" s="3"/>
      <c r="T35" s="3">
        <v>8</v>
      </c>
      <c r="U35" s="3"/>
      <c r="V35" s="3"/>
      <c r="W35" s="3"/>
      <c r="X35" s="3">
        <v>22.2</v>
      </c>
      <c r="Y35" s="3"/>
      <c r="Z35" s="11"/>
      <c r="AA35" s="11">
        <v>10</v>
      </c>
      <c r="AB35" s="184">
        <v>29.1</v>
      </c>
      <c r="AC35" s="302">
        <f t="shared" si="2"/>
        <v>0</v>
      </c>
      <c r="AD35" s="239"/>
      <c r="AE35" s="239"/>
      <c r="AF35" s="235">
        <f t="shared" si="7"/>
        <v>1007.4999999999999</v>
      </c>
      <c r="AG35" s="3">
        <v>80</v>
      </c>
      <c r="AH35" s="3"/>
      <c r="AI35" s="187">
        <v>8</v>
      </c>
      <c r="AJ35" s="3">
        <v>82.2</v>
      </c>
      <c r="AK35" s="13"/>
      <c r="AL35" s="3">
        <v>44.5</v>
      </c>
      <c r="AM35" s="3">
        <v>103.2</v>
      </c>
      <c r="AN35" s="3">
        <v>38.5</v>
      </c>
      <c r="AO35" s="3">
        <v>15.4</v>
      </c>
      <c r="AP35" s="187">
        <v>4</v>
      </c>
      <c r="AQ35" s="187">
        <v>19.5</v>
      </c>
      <c r="AR35" s="187">
        <v>2.7</v>
      </c>
      <c r="AS35" s="187">
        <v>3.3</v>
      </c>
      <c r="AT35" s="3"/>
      <c r="AU35" s="3"/>
      <c r="AV35" s="3"/>
      <c r="AW35" s="3"/>
      <c r="AX35" s="11"/>
      <c r="AY35" s="11">
        <v>17.399999999999999</v>
      </c>
      <c r="AZ35" s="11">
        <v>17.600000000000001</v>
      </c>
      <c r="BA35" s="184">
        <v>191.8</v>
      </c>
      <c r="BB35" s="184">
        <v>357.4</v>
      </c>
      <c r="BC35" s="3">
        <v>12</v>
      </c>
      <c r="BD35" s="3">
        <v>10</v>
      </c>
      <c r="BE35" s="255">
        <v>182.5</v>
      </c>
      <c r="BF35" s="244">
        <f t="shared" si="3"/>
        <v>352</v>
      </c>
      <c r="BG35" s="247">
        <v>174.1</v>
      </c>
      <c r="BH35" s="13"/>
      <c r="BI35" s="13"/>
      <c r="BJ35" s="13">
        <v>136.6</v>
      </c>
      <c r="BK35" s="13">
        <v>41.3</v>
      </c>
      <c r="BL35" s="3"/>
      <c r="BM35" s="242"/>
      <c r="BN35" s="210">
        <f t="shared" si="4"/>
        <v>2584.808987461</v>
      </c>
      <c r="BO35" s="30"/>
      <c r="BP35" s="229"/>
      <c r="BQ35" s="229"/>
      <c r="BR35" s="216"/>
      <c r="BT35" s="229"/>
      <c r="BU35" s="216"/>
      <c r="BV35" s="229"/>
    </row>
    <row r="36" spans="1:74" ht="15" customHeight="1" x14ac:dyDescent="0.25">
      <c r="A36" s="2">
        <v>30</v>
      </c>
      <c r="B36" s="18" t="s">
        <v>30</v>
      </c>
      <c r="C36" s="299">
        <f t="shared" si="0"/>
        <v>16.7</v>
      </c>
      <c r="D36" s="17">
        <v>4.6999999999999993</v>
      </c>
      <c r="E36" s="14">
        <v>12</v>
      </c>
      <c r="F36" s="298">
        <f t="shared" si="5"/>
        <v>621.23479949409989</v>
      </c>
      <c r="G36" s="3">
        <v>312.5</v>
      </c>
      <c r="H36" s="3">
        <v>279.33479949409991</v>
      </c>
      <c r="I36" s="3">
        <v>29.4</v>
      </c>
      <c r="J36" s="11">
        <v>0</v>
      </c>
      <c r="K36" s="270"/>
      <c r="L36" s="255">
        <f t="shared" si="1"/>
        <v>104.5</v>
      </c>
      <c r="M36" s="13">
        <v>16</v>
      </c>
      <c r="N36" s="3">
        <v>21.3</v>
      </c>
      <c r="O36" s="3"/>
      <c r="P36" s="3"/>
      <c r="Q36" s="11">
        <v>12.5</v>
      </c>
      <c r="R36" s="3">
        <v>4.2</v>
      </c>
      <c r="S36" s="3"/>
      <c r="T36" s="3">
        <v>2.5</v>
      </c>
      <c r="U36" s="3"/>
      <c r="V36" s="3"/>
      <c r="W36" s="3"/>
      <c r="X36" s="3">
        <v>18</v>
      </c>
      <c r="Y36" s="3"/>
      <c r="Z36" s="11"/>
      <c r="AA36" s="11">
        <v>5</v>
      </c>
      <c r="AB36" s="184">
        <v>25</v>
      </c>
      <c r="AC36" s="302">
        <f t="shared" si="2"/>
        <v>0</v>
      </c>
      <c r="AD36" s="239"/>
      <c r="AE36" s="239"/>
      <c r="AF36" s="235">
        <f t="shared" si="7"/>
        <v>1048.3</v>
      </c>
      <c r="AG36" s="3">
        <v>116.8</v>
      </c>
      <c r="AH36" s="3"/>
      <c r="AI36" s="187">
        <v>8</v>
      </c>
      <c r="AJ36" s="3">
        <v>60</v>
      </c>
      <c r="AK36" s="13"/>
      <c r="AL36" s="3">
        <v>26.4</v>
      </c>
      <c r="AM36" s="3">
        <v>75.2</v>
      </c>
      <c r="AN36" s="3">
        <v>18.2</v>
      </c>
      <c r="AO36" s="3">
        <v>13</v>
      </c>
      <c r="AP36" s="187">
        <v>4</v>
      </c>
      <c r="AQ36" s="187">
        <v>19.5</v>
      </c>
      <c r="AR36" s="187">
        <v>2.7</v>
      </c>
      <c r="AS36" s="187">
        <v>3.3</v>
      </c>
      <c r="AT36" s="3"/>
      <c r="AU36" s="3"/>
      <c r="AV36" s="3"/>
      <c r="AW36" s="3"/>
      <c r="AX36" s="11"/>
      <c r="AY36" s="11"/>
      <c r="AZ36" s="11">
        <v>17.600000000000001</v>
      </c>
      <c r="BA36" s="184">
        <v>82.2</v>
      </c>
      <c r="BB36" s="184">
        <v>357.4</v>
      </c>
      <c r="BC36" s="3">
        <v>229</v>
      </c>
      <c r="BD36" s="3">
        <v>15</v>
      </c>
      <c r="BE36" s="255">
        <v>182.5</v>
      </c>
      <c r="BF36" s="244">
        <f t="shared" si="3"/>
        <v>168.6</v>
      </c>
      <c r="BG36" s="247">
        <v>81.5</v>
      </c>
      <c r="BH36" s="13"/>
      <c r="BI36" s="13"/>
      <c r="BJ36" s="13">
        <v>64.5</v>
      </c>
      <c r="BK36" s="13">
        <v>22.6</v>
      </c>
      <c r="BL36" s="3"/>
      <c r="BM36" s="242"/>
      <c r="BN36" s="210">
        <f t="shared" si="4"/>
        <v>2141.8347994941</v>
      </c>
      <c r="BO36" s="30"/>
      <c r="BP36" s="229"/>
      <c r="BQ36" s="229"/>
      <c r="BR36" s="216"/>
      <c r="BT36" s="229"/>
      <c r="BU36" s="216"/>
      <c r="BV36" s="229"/>
    </row>
    <row r="37" spans="1:74" x14ac:dyDescent="0.25">
      <c r="A37" s="2">
        <v>31</v>
      </c>
      <c r="B37" s="18" t="s">
        <v>31</v>
      </c>
      <c r="C37" s="299">
        <f t="shared" si="0"/>
        <v>16</v>
      </c>
      <c r="D37" s="17">
        <v>3.8000000000000007</v>
      </c>
      <c r="E37" s="14">
        <v>12.2</v>
      </c>
      <c r="F37" s="298">
        <f t="shared" si="5"/>
        <v>834.78132262989993</v>
      </c>
      <c r="G37" s="3">
        <v>566.9</v>
      </c>
      <c r="H37" s="3">
        <v>185.38132262989998</v>
      </c>
      <c r="I37" s="3">
        <v>82.5</v>
      </c>
      <c r="J37" s="11">
        <v>0</v>
      </c>
      <c r="K37" s="270"/>
      <c r="L37" s="255">
        <f t="shared" si="1"/>
        <v>183.3</v>
      </c>
      <c r="M37" s="13">
        <v>21.5</v>
      </c>
      <c r="N37" s="3">
        <v>52.5</v>
      </c>
      <c r="O37" s="3"/>
      <c r="P37" s="3"/>
      <c r="Q37" s="11">
        <v>37.4</v>
      </c>
      <c r="R37" s="3">
        <v>7</v>
      </c>
      <c r="S37" s="3"/>
      <c r="T37" s="3">
        <v>3.5</v>
      </c>
      <c r="U37" s="3"/>
      <c r="V37" s="3">
        <v>5.6</v>
      </c>
      <c r="W37" s="3"/>
      <c r="X37" s="3">
        <v>22.5</v>
      </c>
      <c r="Y37" s="3"/>
      <c r="Z37" s="11"/>
      <c r="AA37" s="11">
        <v>10</v>
      </c>
      <c r="AB37" s="184">
        <v>23.3</v>
      </c>
      <c r="AC37" s="302">
        <f t="shared" si="2"/>
        <v>0</v>
      </c>
      <c r="AD37" s="239"/>
      <c r="AE37" s="239"/>
      <c r="AF37" s="235">
        <f t="shared" si="7"/>
        <v>911.5</v>
      </c>
      <c r="AG37" s="3">
        <v>210</v>
      </c>
      <c r="AH37" s="3">
        <v>15</v>
      </c>
      <c r="AI37" s="187">
        <v>8</v>
      </c>
      <c r="AJ37" s="3"/>
      <c r="AK37" s="13"/>
      <c r="AL37" s="3">
        <v>45</v>
      </c>
      <c r="AM37" s="3">
        <v>92.5</v>
      </c>
      <c r="AN37" s="3">
        <v>23.1</v>
      </c>
      <c r="AO37" s="3">
        <v>0</v>
      </c>
      <c r="AP37" s="187">
        <v>4</v>
      </c>
      <c r="AQ37" s="187">
        <v>19.5</v>
      </c>
      <c r="AR37" s="187">
        <v>2.7</v>
      </c>
      <c r="AS37" s="187">
        <v>3.3</v>
      </c>
      <c r="AT37" s="3"/>
      <c r="AU37" s="3"/>
      <c r="AV37" s="3"/>
      <c r="AW37" s="3"/>
      <c r="AX37" s="11"/>
      <c r="AY37" s="11"/>
      <c r="AZ37" s="11">
        <v>17.600000000000001</v>
      </c>
      <c r="BA37" s="184">
        <v>109.6</v>
      </c>
      <c r="BB37" s="184">
        <v>357.4</v>
      </c>
      <c r="BC37" s="3"/>
      <c r="BD37" s="3">
        <v>3.8</v>
      </c>
      <c r="BE37" s="255">
        <v>182.5</v>
      </c>
      <c r="BF37" s="244">
        <f t="shared" si="3"/>
        <v>239.3</v>
      </c>
      <c r="BG37" s="247">
        <v>101.4</v>
      </c>
      <c r="BH37" s="13"/>
      <c r="BI37" s="13"/>
      <c r="BJ37" s="13">
        <v>82</v>
      </c>
      <c r="BK37" s="13">
        <v>55.9</v>
      </c>
      <c r="BL37" s="3"/>
      <c r="BM37" s="242"/>
      <c r="BN37" s="210">
        <f t="shared" si="4"/>
        <v>2367.3813226298998</v>
      </c>
      <c r="BO37" s="30"/>
      <c r="BP37" s="229"/>
      <c r="BQ37" s="229"/>
      <c r="BR37" s="216"/>
      <c r="BT37" s="229"/>
      <c r="BU37" s="216"/>
      <c r="BV37" s="229"/>
    </row>
    <row r="38" spans="1:74" x14ac:dyDescent="0.25">
      <c r="A38" s="2">
        <v>32</v>
      </c>
      <c r="B38" s="18" t="s">
        <v>74</v>
      </c>
      <c r="C38" s="299">
        <f t="shared" si="0"/>
        <v>13.100000000000001</v>
      </c>
      <c r="D38" s="17">
        <v>3.8</v>
      </c>
      <c r="E38" s="14">
        <v>9.3000000000000007</v>
      </c>
      <c r="F38" s="298">
        <f t="shared" si="5"/>
        <v>860.06563424399997</v>
      </c>
      <c r="G38" s="3">
        <v>473.7</v>
      </c>
      <c r="H38" s="3">
        <v>262.66563424399993</v>
      </c>
      <c r="I38" s="3">
        <v>123.7</v>
      </c>
      <c r="J38" s="11">
        <v>0</v>
      </c>
      <c r="K38" s="270"/>
      <c r="L38" s="255">
        <f t="shared" si="1"/>
        <v>102.30000000000001</v>
      </c>
      <c r="M38" s="13">
        <v>15.1</v>
      </c>
      <c r="N38" s="3">
        <v>35</v>
      </c>
      <c r="O38" s="3"/>
      <c r="P38" s="3"/>
      <c r="Q38" s="11">
        <v>0</v>
      </c>
      <c r="R38" s="3">
        <v>2</v>
      </c>
      <c r="S38" s="3"/>
      <c r="T38" s="3">
        <v>1.3</v>
      </c>
      <c r="U38" s="3"/>
      <c r="V38" s="3"/>
      <c r="W38" s="3"/>
      <c r="X38" s="3">
        <v>20.5</v>
      </c>
      <c r="Y38" s="3"/>
      <c r="Z38" s="11"/>
      <c r="AA38" s="11">
        <v>10</v>
      </c>
      <c r="AB38" s="184">
        <v>18.399999999999999</v>
      </c>
      <c r="AC38" s="302">
        <f t="shared" si="2"/>
        <v>0</v>
      </c>
      <c r="AD38" s="239"/>
      <c r="AE38" s="239"/>
      <c r="AF38" s="235">
        <f t="shared" si="7"/>
        <v>697.4</v>
      </c>
      <c r="AG38" s="3">
        <v>0</v>
      </c>
      <c r="AH38" s="3"/>
      <c r="AI38" s="187">
        <v>8</v>
      </c>
      <c r="AJ38" s="3"/>
      <c r="AK38" s="13"/>
      <c r="AL38" s="3">
        <v>62.5</v>
      </c>
      <c r="AN38" s="3">
        <v>27.2</v>
      </c>
      <c r="AO38" s="3">
        <v>0</v>
      </c>
      <c r="AP38" s="187">
        <v>4</v>
      </c>
      <c r="AQ38" s="187">
        <v>19.5</v>
      </c>
      <c r="AR38" s="187">
        <v>2.7</v>
      </c>
      <c r="AS38" s="187">
        <v>3.3</v>
      </c>
      <c r="AT38" s="3"/>
      <c r="AU38" s="3">
        <v>34.700000000000003</v>
      </c>
      <c r="AV38" s="3"/>
      <c r="AW38" s="3"/>
      <c r="AX38" s="11"/>
      <c r="AY38" s="11">
        <v>11</v>
      </c>
      <c r="AZ38" s="11">
        <v>17.600000000000001</v>
      </c>
      <c r="BA38" s="184">
        <v>137</v>
      </c>
      <c r="BB38" s="184">
        <v>357.4</v>
      </c>
      <c r="BC38" s="3"/>
      <c r="BD38" s="3">
        <v>12.5</v>
      </c>
      <c r="BE38" s="255">
        <v>182.5</v>
      </c>
      <c r="BF38" s="244">
        <f t="shared" si="3"/>
        <v>255.7</v>
      </c>
      <c r="BG38" s="247">
        <v>129</v>
      </c>
      <c r="BH38" s="13"/>
      <c r="BI38" s="13"/>
      <c r="BJ38" s="13">
        <v>96.5</v>
      </c>
      <c r="BK38" s="13">
        <v>30.2</v>
      </c>
      <c r="BL38" s="3"/>
      <c r="BM38" s="242"/>
      <c r="BN38" s="210">
        <f t="shared" si="4"/>
        <v>2111.0656342439997</v>
      </c>
      <c r="BO38" s="30"/>
      <c r="BP38" s="229"/>
      <c r="BQ38" s="229"/>
      <c r="BR38" s="216"/>
      <c r="BT38" s="229"/>
      <c r="BU38" s="216"/>
      <c r="BV38" s="229"/>
    </row>
    <row r="39" spans="1:74" x14ac:dyDescent="0.25">
      <c r="A39" s="2">
        <v>33</v>
      </c>
      <c r="B39" s="18" t="s">
        <v>32</v>
      </c>
      <c r="C39" s="299">
        <f t="shared" si="0"/>
        <v>17.8</v>
      </c>
      <c r="D39" s="17">
        <v>5.6000000000000014</v>
      </c>
      <c r="E39" s="14">
        <v>12.2</v>
      </c>
      <c r="F39" s="298">
        <f t="shared" si="5"/>
        <v>1353.3019049404002</v>
      </c>
      <c r="G39" s="3">
        <v>1044.2</v>
      </c>
      <c r="H39" s="3">
        <v>167.7019049404</v>
      </c>
      <c r="I39" s="3">
        <v>141.4</v>
      </c>
      <c r="J39" s="11">
        <v>0</v>
      </c>
      <c r="K39" s="270"/>
      <c r="L39" s="255">
        <f t="shared" si="1"/>
        <v>184.8</v>
      </c>
      <c r="M39" s="13">
        <v>34.1</v>
      </c>
      <c r="N39" s="3">
        <v>43.6</v>
      </c>
      <c r="O39" s="3"/>
      <c r="P39" s="3"/>
      <c r="Q39" s="11">
        <v>0</v>
      </c>
      <c r="R39" s="3">
        <v>4.2</v>
      </c>
      <c r="S39" s="3"/>
      <c r="T39" s="3">
        <v>3.5</v>
      </c>
      <c r="U39" s="3"/>
      <c r="V39" s="3"/>
      <c r="W39" s="3"/>
      <c r="X39" s="3">
        <v>22.5</v>
      </c>
      <c r="Y39" s="3"/>
      <c r="Z39" s="11"/>
      <c r="AA39" s="11">
        <v>10</v>
      </c>
      <c r="AB39" s="184">
        <v>66.900000000000006</v>
      </c>
      <c r="AC39" s="302">
        <f t="shared" si="2"/>
        <v>0</v>
      </c>
      <c r="AD39" s="239"/>
      <c r="AE39" s="239"/>
      <c r="AF39" s="235">
        <f t="shared" si="7"/>
        <v>846.6</v>
      </c>
      <c r="AG39" s="3">
        <v>0</v>
      </c>
      <c r="AH39" s="3"/>
      <c r="AI39" s="187">
        <v>8</v>
      </c>
      <c r="AJ39" s="3"/>
      <c r="AK39" s="13"/>
      <c r="AL39" s="3">
        <v>88.1</v>
      </c>
      <c r="AM39" s="146">
        <v>139.69999999999999</v>
      </c>
      <c r="AN39" s="3">
        <v>31.9</v>
      </c>
      <c r="AO39" s="3">
        <v>0</v>
      </c>
      <c r="AP39" s="187">
        <v>4</v>
      </c>
      <c r="AQ39" s="187">
        <v>19.5</v>
      </c>
      <c r="AR39" s="187">
        <v>2.7</v>
      </c>
      <c r="AS39" s="187">
        <v>3.3</v>
      </c>
      <c r="AT39" s="3"/>
      <c r="AU39" s="3"/>
      <c r="AV39" s="3"/>
      <c r="AW39" s="3"/>
      <c r="AX39" s="11"/>
      <c r="AY39" s="11"/>
      <c r="AZ39" s="11">
        <v>17.600000000000001</v>
      </c>
      <c r="BA39" s="184">
        <v>164.4</v>
      </c>
      <c r="BB39" s="184">
        <v>357.4</v>
      </c>
      <c r="BC39" s="3"/>
      <c r="BD39" s="3">
        <v>10</v>
      </c>
      <c r="BE39" s="255"/>
      <c r="BF39" s="244">
        <f t="shared" si="3"/>
        <v>318.39999999999998</v>
      </c>
      <c r="BG39" s="247">
        <v>178.4</v>
      </c>
      <c r="BH39" s="13"/>
      <c r="BI39" s="13"/>
      <c r="BJ39" s="13">
        <v>113.3</v>
      </c>
      <c r="BK39" s="13">
        <v>26.7</v>
      </c>
      <c r="BL39" s="3"/>
      <c r="BM39" s="242"/>
      <c r="BN39" s="210">
        <f t="shared" si="4"/>
        <v>2720.9019049404001</v>
      </c>
      <c r="BO39" s="30"/>
      <c r="BP39" s="229"/>
      <c r="BQ39" s="229"/>
      <c r="BR39" s="216"/>
      <c r="BT39" s="229"/>
      <c r="BU39" s="216"/>
      <c r="BV39" s="229"/>
    </row>
    <row r="40" spans="1:74" x14ac:dyDescent="0.25">
      <c r="A40" s="2">
        <v>34</v>
      </c>
      <c r="B40" s="18" t="s">
        <v>33</v>
      </c>
      <c r="C40" s="299">
        <f t="shared" si="0"/>
        <v>16.8</v>
      </c>
      <c r="D40" s="17">
        <v>4.6000000000000014</v>
      </c>
      <c r="E40" s="14">
        <v>12.2</v>
      </c>
      <c r="F40" s="298">
        <f t="shared" si="5"/>
        <v>1090.7660214025</v>
      </c>
      <c r="G40" s="3">
        <v>844.1</v>
      </c>
      <c r="H40" s="3">
        <v>164.16602140249998</v>
      </c>
      <c r="I40" s="3">
        <v>82.5</v>
      </c>
      <c r="J40" s="11">
        <v>0</v>
      </c>
      <c r="K40" s="270"/>
      <c r="L40" s="255">
        <f t="shared" si="1"/>
        <v>167.45</v>
      </c>
      <c r="M40" s="13">
        <v>28.1</v>
      </c>
      <c r="N40" s="3">
        <v>69.400000000000006</v>
      </c>
      <c r="O40" s="3"/>
      <c r="P40" s="3"/>
      <c r="Q40" s="11">
        <v>0</v>
      </c>
      <c r="R40" s="3">
        <v>6.3</v>
      </c>
      <c r="S40" s="3"/>
      <c r="T40" s="3">
        <v>4.2</v>
      </c>
      <c r="U40" s="3"/>
      <c r="V40" s="3"/>
      <c r="W40" s="3"/>
      <c r="X40" s="3">
        <v>18</v>
      </c>
      <c r="Y40" s="3"/>
      <c r="Z40" s="11"/>
      <c r="AA40" s="11">
        <v>10</v>
      </c>
      <c r="AB40" s="184">
        <v>31.45</v>
      </c>
      <c r="AC40" s="302">
        <f t="shared" si="2"/>
        <v>0</v>
      </c>
      <c r="AD40" s="239"/>
      <c r="AE40" s="239"/>
      <c r="AF40" s="235">
        <f t="shared" si="7"/>
        <v>784.09999999999991</v>
      </c>
      <c r="AG40" s="3">
        <v>0</v>
      </c>
      <c r="AH40" s="3"/>
      <c r="AI40" s="187">
        <v>8</v>
      </c>
      <c r="AJ40" s="3">
        <v>39.5</v>
      </c>
      <c r="AK40" s="13"/>
      <c r="AL40" s="3">
        <v>52.7</v>
      </c>
      <c r="AM40" s="3">
        <v>67</v>
      </c>
      <c r="AN40" s="3">
        <v>33</v>
      </c>
      <c r="AO40" s="3">
        <v>0</v>
      </c>
      <c r="AP40" s="187">
        <v>4</v>
      </c>
      <c r="AQ40" s="187">
        <v>19.5</v>
      </c>
      <c r="AR40" s="187">
        <v>2.7</v>
      </c>
      <c r="AS40" s="187">
        <v>3.3</v>
      </c>
      <c r="AT40" s="3"/>
      <c r="AU40" s="3"/>
      <c r="AV40" s="3"/>
      <c r="AW40" s="3"/>
      <c r="AX40" s="11"/>
      <c r="AY40" s="11"/>
      <c r="AZ40" s="11">
        <v>17.600000000000001</v>
      </c>
      <c r="BA40" s="184">
        <v>164.4</v>
      </c>
      <c r="BB40" s="184">
        <v>357.4</v>
      </c>
      <c r="BC40" s="3"/>
      <c r="BD40" s="3">
        <v>15</v>
      </c>
      <c r="BE40" s="255"/>
      <c r="BF40" s="244">
        <f t="shared" si="3"/>
        <v>265.8</v>
      </c>
      <c r="BG40" s="247">
        <v>122.8</v>
      </c>
      <c r="BH40" s="13"/>
      <c r="BI40" s="13"/>
      <c r="BJ40" s="13">
        <v>117.2</v>
      </c>
      <c r="BK40" s="13">
        <v>25.8</v>
      </c>
      <c r="BL40" s="3"/>
      <c r="BM40" s="242"/>
      <c r="BN40" s="210">
        <f t="shared" si="4"/>
        <v>2324.9160214025001</v>
      </c>
      <c r="BO40" s="30"/>
      <c r="BP40" s="229"/>
      <c r="BQ40" s="229"/>
      <c r="BR40" s="216"/>
      <c r="BT40" s="229"/>
      <c r="BU40" s="216"/>
      <c r="BV40" s="229"/>
    </row>
    <row r="41" spans="1:74" x14ac:dyDescent="0.25">
      <c r="A41" s="2">
        <v>35</v>
      </c>
      <c r="B41" s="18" t="s">
        <v>71</v>
      </c>
      <c r="C41" s="299">
        <f t="shared" si="0"/>
        <v>16.100000000000001</v>
      </c>
      <c r="D41" s="17">
        <v>4.1000000000000014</v>
      </c>
      <c r="E41" s="14">
        <v>12</v>
      </c>
      <c r="F41" s="298">
        <f t="shared" si="5"/>
        <v>1408.61359773</v>
      </c>
      <c r="G41" s="3">
        <v>871.5</v>
      </c>
      <c r="H41" s="3">
        <v>454.61359772999992</v>
      </c>
      <c r="I41" s="3">
        <v>82.5</v>
      </c>
      <c r="J41" s="11">
        <v>0</v>
      </c>
      <c r="K41" s="270"/>
      <c r="L41" s="255">
        <f t="shared" si="1"/>
        <v>202.3</v>
      </c>
      <c r="M41" s="13">
        <v>50</v>
      </c>
      <c r="N41" s="3">
        <v>41</v>
      </c>
      <c r="O41" s="3"/>
      <c r="P41" s="3"/>
      <c r="Q41" s="11">
        <v>12.5</v>
      </c>
      <c r="R41" s="3">
        <v>4.2</v>
      </c>
      <c r="S41" s="3"/>
      <c r="T41" s="3">
        <v>2.2000000000000002</v>
      </c>
      <c r="U41" s="3"/>
      <c r="V41" s="3"/>
      <c r="W41" s="3"/>
      <c r="X41" s="3">
        <v>20.5</v>
      </c>
      <c r="Y41" s="3"/>
      <c r="Z41" s="11"/>
      <c r="AA41" s="11">
        <v>10</v>
      </c>
      <c r="AB41" s="184">
        <v>61.9</v>
      </c>
      <c r="AC41" s="302">
        <f t="shared" si="2"/>
        <v>0</v>
      </c>
      <c r="AD41" s="239"/>
      <c r="AE41" s="239"/>
      <c r="AF41" s="235">
        <f t="shared" si="7"/>
        <v>995.19999999999993</v>
      </c>
      <c r="AG41" s="3">
        <v>0</v>
      </c>
      <c r="AH41" s="3"/>
      <c r="AI41" s="187">
        <v>8</v>
      </c>
      <c r="AJ41" s="3">
        <v>60</v>
      </c>
      <c r="AK41" s="13"/>
      <c r="AL41" s="3">
        <v>55.7</v>
      </c>
      <c r="AM41" s="3">
        <v>172</v>
      </c>
      <c r="AN41" s="3">
        <v>37.4</v>
      </c>
      <c r="AO41" s="3">
        <v>0</v>
      </c>
      <c r="AP41" s="187">
        <v>4</v>
      </c>
      <c r="AQ41" s="187">
        <v>19.5</v>
      </c>
      <c r="AR41" s="187">
        <v>2.7</v>
      </c>
      <c r="AS41" s="187">
        <v>3.3</v>
      </c>
      <c r="AT41" s="3"/>
      <c r="AU41" s="3"/>
      <c r="AV41" s="3"/>
      <c r="AW41" s="3">
        <v>74</v>
      </c>
      <c r="AX41" s="11"/>
      <c r="AY41" s="11">
        <v>54</v>
      </c>
      <c r="AZ41" s="11">
        <v>17.600000000000001</v>
      </c>
      <c r="BA41" s="184">
        <v>178.1</v>
      </c>
      <c r="BB41" s="184">
        <v>357.4</v>
      </c>
      <c r="BC41" s="3">
        <v>10.5</v>
      </c>
      <c r="BD41" s="3">
        <v>15</v>
      </c>
      <c r="BE41" s="255"/>
      <c r="BF41" s="244">
        <f t="shared" si="3"/>
        <v>377.9</v>
      </c>
      <c r="BG41" s="247">
        <v>175.6</v>
      </c>
      <c r="BH41" s="13"/>
      <c r="BI41" s="13"/>
      <c r="BJ41" s="13">
        <v>132.80000000000001</v>
      </c>
      <c r="BK41" s="13">
        <v>69.5</v>
      </c>
      <c r="BL41" s="3"/>
      <c r="BM41" s="242"/>
      <c r="BN41" s="210">
        <f t="shared" si="4"/>
        <v>3000.11359773</v>
      </c>
      <c r="BO41" s="30"/>
      <c r="BP41" s="229"/>
      <c r="BQ41" s="229"/>
      <c r="BR41" s="216"/>
      <c r="BT41" s="229"/>
      <c r="BU41" s="216"/>
      <c r="BV41" s="229"/>
    </row>
    <row r="42" spans="1:74" x14ac:dyDescent="0.25">
      <c r="A42" s="2">
        <v>36</v>
      </c>
      <c r="B42" s="18" t="s">
        <v>34</v>
      </c>
      <c r="C42" s="299">
        <f t="shared" si="0"/>
        <v>17.2</v>
      </c>
      <c r="D42" s="17">
        <v>5</v>
      </c>
      <c r="E42" s="14">
        <v>12.2</v>
      </c>
      <c r="F42" s="298">
        <f t="shared" si="5"/>
        <v>1162.1941768950001</v>
      </c>
      <c r="G42" s="3">
        <v>826.2</v>
      </c>
      <c r="H42" s="3">
        <v>176.79417689499999</v>
      </c>
      <c r="I42" s="3">
        <v>148.4</v>
      </c>
      <c r="J42" s="11">
        <v>10.8</v>
      </c>
      <c r="K42" s="270"/>
      <c r="L42" s="255">
        <f t="shared" si="1"/>
        <v>163.5</v>
      </c>
      <c r="M42" s="13">
        <v>27.5</v>
      </c>
      <c r="N42" s="3">
        <v>44.3</v>
      </c>
      <c r="O42" s="3"/>
      <c r="P42" s="3">
        <v>1.6</v>
      </c>
      <c r="Q42" s="11">
        <v>0</v>
      </c>
      <c r="R42" s="3">
        <v>6.3</v>
      </c>
      <c r="S42" s="3"/>
      <c r="T42" s="3">
        <v>3.2</v>
      </c>
      <c r="U42" s="3"/>
      <c r="V42" s="3"/>
      <c r="W42" s="3"/>
      <c r="X42" s="3">
        <v>22.5</v>
      </c>
      <c r="Y42" s="3"/>
      <c r="Z42" s="11"/>
      <c r="AA42" s="11">
        <v>10</v>
      </c>
      <c r="AB42" s="184">
        <v>48.1</v>
      </c>
      <c r="AC42" s="302">
        <f t="shared" si="2"/>
        <v>0</v>
      </c>
      <c r="AD42" s="239"/>
      <c r="AE42" s="239"/>
      <c r="AF42" s="235">
        <f t="shared" si="7"/>
        <v>1098.2</v>
      </c>
      <c r="AG42" s="3">
        <v>90</v>
      </c>
      <c r="AH42" s="3"/>
      <c r="AI42" s="187">
        <v>8</v>
      </c>
      <c r="AJ42" s="3">
        <v>32.9</v>
      </c>
      <c r="AK42" s="13"/>
      <c r="AL42" s="3">
        <v>68.8</v>
      </c>
      <c r="AM42" s="3">
        <v>141.9</v>
      </c>
      <c r="AN42" s="3">
        <v>33.9</v>
      </c>
      <c r="AO42" s="3">
        <v>5</v>
      </c>
      <c r="AP42" s="187">
        <v>4</v>
      </c>
      <c r="AQ42" s="187">
        <v>19.5</v>
      </c>
      <c r="AR42" s="187">
        <v>2.7</v>
      </c>
      <c r="AS42" s="187">
        <v>3.3</v>
      </c>
      <c r="AT42" s="3"/>
      <c r="AU42" s="3">
        <v>34.700000000000003</v>
      </c>
      <c r="AV42" s="3"/>
      <c r="AW42" s="3"/>
      <c r="AX42" s="11"/>
      <c r="AY42" s="11">
        <v>17.399999999999999</v>
      </c>
      <c r="AZ42" s="11">
        <v>17.600000000000001</v>
      </c>
      <c r="BA42" s="184">
        <v>178.1</v>
      </c>
      <c r="BB42" s="184">
        <v>357.4</v>
      </c>
      <c r="BC42" s="3"/>
      <c r="BD42" s="3">
        <v>9</v>
      </c>
      <c r="BE42" s="255"/>
      <c r="BF42" s="244">
        <f t="shared" si="3"/>
        <v>347.1</v>
      </c>
      <c r="BG42" s="247">
        <v>179.7</v>
      </c>
      <c r="BH42" s="13"/>
      <c r="BI42" s="13"/>
      <c r="BJ42" s="13">
        <v>120.3</v>
      </c>
      <c r="BK42" s="13">
        <v>47.1</v>
      </c>
      <c r="BL42" s="3"/>
      <c r="BM42" s="242"/>
      <c r="BN42" s="210">
        <f t="shared" si="4"/>
        <v>2788.1941768950001</v>
      </c>
      <c r="BO42" s="30"/>
      <c r="BP42" s="229"/>
      <c r="BQ42" s="229"/>
      <c r="BR42" s="216"/>
      <c r="BT42" s="229"/>
      <c r="BU42" s="216"/>
      <c r="BV42" s="229"/>
    </row>
    <row r="43" spans="1:74" x14ac:dyDescent="0.25">
      <c r="A43" s="2">
        <v>37</v>
      </c>
      <c r="B43" s="18" t="s">
        <v>35</v>
      </c>
      <c r="C43" s="299">
        <f t="shared" si="0"/>
        <v>16.899999999999999</v>
      </c>
      <c r="D43" s="17">
        <v>4.6999999999999993</v>
      </c>
      <c r="E43" s="14">
        <v>12.2</v>
      </c>
      <c r="F43" s="298">
        <f t="shared" si="5"/>
        <v>1399.9009757599999</v>
      </c>
      <c r="G43" s="3">
        <v>853.3</v>
      </c>
      <c r="H43" s="3">
        <v>404.10097575999998</v>
      </c>
      <c r="I43" s="3">
        <v>142.5</v>
      </c>
      <c r="J43" s="11">
        <v>0</v>
      </c>
      <c r="K43" s="270"/>
      <c r="L43" s="255">
        <f t="shared" si="1"/>
        <v>362.6</v>
      </c>
      <c r="M43" s="13">
        <v>31.1</v>
      </c>
      <c r="N43" s="3">
        <v>71.400000000000006</v>
      </c>
      <c r="O43" s="3"/>
      <c r="P43" s="3"/>
      <c r="Q43" s="11">
        <v>122.5</v>
      </c>
      <c r="R43" s="3">
        <v>4.2</v>
      </c>
      <c r="S43" s="3"/>
      <c r="T43" s="3">
        <v>8</v>
      </c>
      <c r="U43" s="3"/>
      <c r="V43" s="3">
        <v>41.3</v>
      </c>
      <c r="W43" s="3"/>
      <c r="X43" s="3">
        <v>18</v>
      </c>
      <c r="Y43" s="3"/>
      <c r="Z43" s="11"/>
      <c r="AA43" s="11">
        <v>10</v>
      </c>
      <c r="AB43" s="184">
        <v>56.1</v>
      </c>
      <c r="AC43" s="302">
        <f t="shared" si="2"/>
        <v>0</v>
      </c>
      <c r="AD43" s="239"/>
      <c r="AE43" s="239"/>
      <c r="AF43" s="235">
        <f t="shared" si="7"/>
        <v>1110.3</v>
      </c>
      <c r="AG43" s="3">
        <v>0</v>
      </c>
      <c r="AH43" s="3"/>
      <c r="AI43" s="187">
        <v>8</v>
      </c>
      <c r="AJ43" s="3">
        <v>54.8</v>
      </c>
      <c r="AK43" s="13"/>
      <c r="AL43" s="3">
        <v>64</v>
      </c>
      <c r="AM43" s="3">
        <v>152.6</v>
      </c>
      <c r="AN43" s="3">
        <v>65.5</v>
      </c>
      <c r="AO43" s="3">
        <v>11.2</v>
      </c>
      <c r="AP43" s="187">
        <v>4</v>
      </c>
      <c r="AQ43" s="187">
        <v>19.5</v>
      </c>
      <c r="AR43" s="187">
        <v>2.7</v>
      </c>
      <c r="AS43" s="187">
        <v>3.3</v>
      </c>
      <c r="AT43" s="3"/>
      <c r="AU43" s="3">
        <v>34.700000000000003</v>
      </c>
      <c r="AV43" s="3"/>
      <c r="AW43" s="3"/>
      <c r="AX43" s="11"/>
      <c r="AY43" s="11">
        <v>26</v>
      </c>
      <c r="AZ43" s="11">
        <v>17.600000000000001</v>
      </c>
      <c r="BA43" s="184">
        <v>274</v>
      </c>
      <c r="BB43" s="184">
        <v>357.4</v>
      </c>
      <c r="BC43" s="3"/>
      <c r="BD43" s="3">
        <v>15</v>
      </c>
      <c r="BE43" s="255"/>
      <c r="BF43" s="244">
        <f t="shared" si="3"/>
        <v>960.8</v>
      </c>
      <c r="BG43" s="247">
        <v>229.9</v>
      </c>
      <c r="BH43" s="13">
        <v>396</v>
      </c>
      <c r="BI43" s="13">
        <v>24</v>
      </c>
      <c r="BJ43" s="13">
        <v>232.5</v>
      </c>
      <c r="BK43" s="13">
        <v>78.400000000000006</v>
      </c>
      <c r="BL43" s="3"/>
      <c r="BM43" s="242"/>
      <c r="BN43" s="210">
        <f t="shared" si="4"/>
        <v>3850.5009757600001</v>
      </c>
      <c r="BO43" s="30"/>
      <c r="BP43" s="229"/>
      <c r="BQ43" s="229"/>
      <c r="BR43" s="216"/>
      <c r="BT43" s="229"/>
      <c r="BU43" s="216"/>
      <c r="BV43" s="229"/>
    </row>
    <row r="44" spans="1:74" x14ac:dyDescent="0.25">
      <c r="A44" s="2">
        <v>38</v>
      </c>
      <c r="B44" s="18" t="s">
        <v>36</v>
      </c>
      <c r="C44" s="299">
        <f t="shared" si="0"/>
        <v>21.3</v>
      </c>
      <c r="D44" s="17">
        <v>9.3000000000000007</v>
      </c>
      <c r="E44" s="14">
        <v>12</v>
      </c>
      <c r="F44" s="298">
        <f t="shared" si="5"/>
        <v>1199.8320428049999</v>
      </c>
      <c r="G44" s="3">
        <v>711.3</v>
      </c>
      <c r="H44" s="3">
        <v>328.33204280499996</v>
      </c>
      <c r="I44" s="3">
        <v>160.19999999999999</v>
      </c>
      <c r="J44" s="11">
        <v>0</v>
      </c>
      <c r="K44" s="270"/>
      <c r="L44" s="255">
        <f t="shared" si="1"/>
        <v>234.90000000000003</v>
      </c>
      <c r="M44" s="13">
        <v>20.5</v>
      </c>
      <c r="N44" s="3">
        <v>50.2</v>
      </c>
      <c r="O44" s="3"/>
      <c r="P44" s="3"/>
      <c r="Q44" s="11">
        <v>0</v>
      </c>
      <c r="R44" s="3">
        <v>4.2</v>
      </c>
      <c r="S44" s="3"/>
      <c r="T44" s="3">
        <v>9.5</v>
      </c>
      <c r="U44" s="3"/>
      <c r="V44" s="3"/>
      <c r="W44" s="3"/>
      <c r="X44" s="3">
        <v>18</v>
      </c>
      <c r="Y44" s="3"/>
      <c r="Z44" s="11"/>
      <c r="AA44" s="11">
        <v>103.2</v>
      </c>
      <c r="AB44" s="184">
        <v>29.3</v>
      </c>
      <c r="AC44" s="302">
        <f t="shared" si="2"/>
        <v>0</v>
      </c>
      <c r="AD44" s="239"/>
      <c r="AE44" s="239"/>
      <c r="AF44" s="235">
        <f t="shared" si="7"/>
        <v>928.5</v>
      </c>
      <c r="AG44" s="3">
        <v>0</v>
      </c>
      <c r="AH44" s="3"/>
      <c r="AI44" s="187">
        <v>8</v>
      </c>
      <c r="AJ44" s="3">
        <v>45.4</v>
      </c>
      <c r="AK44" s="13"/>
      <c r="AL44" s="3">
        <v>89.6</v>
      </c>
      <c r="AM44" s="3">
        <v>139.69999999999999</v>
      </c>
      <c r="AN44" s="3">
        <v>34.700000000000003</v>
      </c>
      <c r="AO44" s="3">
        <v>10.199999999999999</v>
      </c>
      <c r="AP44" s="187">
        <v>4</v>
      </c>
      <c r="AQ44" s="187">
        <v>19.5</v>
      </c>
      <c r="AR44" s="187">
        <v>2.7</v>
      </c>
      <c r="AS44" s="187">
        <v>3.3</v>
      </c>
      <c r="AT44" s="3"/>
      <c r="AU44" s="3"/>
      <c r="AV44" s="3"/>
      <c r="AW44" s="3"/>
      <c r="AX44" s="11"/>
      <c r="AY44" s="11"/>
      <c r="AZ44" s="11">
        <v>17.600000000000001</v>
      </c>
      <c r="BA44" s="184">
        <v>164.4</v>
      </c>
      <c r="BB44" s="184">
        <v>357.4</v>
      </c>
      <c r="BC44" s="3"/>
      <c r="BD44" s="3">
        <v>32</v>
      </c>
      <c r="BE44" s="255"/>
      <c r="BF44" s="244">
        <f t="shared" si="3"/>
        <v>416.69999999999993</v>
      </c>
      <c r="BG44" s="247">
        <v>205.2</v>
      </c>
      <c r="BH44" s="13"/>
      <c r="BI44" s="13"/>
      <c r="BJ44" s="13">
        <v>123.1</v>
      </c>
      <c r="BK44" s="13">
        <v>88.4</v>
      </c>
      <c r="BL44" s="3"/>
      <c r="BM44" s="242"/>
      <c r="BN44" s="210">
        <f t="shared" si="4"/>
        <v>2801.2320428049998</v>
      </c>
      <c r="BO44" s="30"/>
      <c r="BP44" s="229"/>
      <c r="BQ44" s="229"/>
      <c r="BR44" s="216"/>
      <c r="BT44" s="229"/>
      <c r="BU44" s="216"/>
      <c r="BV44" s="229"/>
    </row>
    <row r="45" spans="1:74" x14ac:dyDescent="0.25">
      <c r="A45" s="2">
        <v>39</v>
      </c>
      <c r="B45" s="18" t="s">
        <v>37</v>
      </c>
      <c r="C45" s="299">
        <f t="shared" si="0"/>
        <v>17.2</v>
      </c>
      <c r="D45" s="17">
        <v>5</v>
      </c>
      <c r="E45" s="14">
        <v>12.2</v>
      </c>
      <c r="F45" s="298">
        <f t="shared" si="5"/>
        <v>834.01942083499989</v>
      </c>
      <c r="G45" s="3">
        <v>467.9</v>
      </c>
      <c r="H45" s="3">
        <v>277.81942083499996</v>
      </c>
      <c r="I45" s="3">
        <v>88.3</v>
      </c>
      <c r="J45" s="11">
        <v>0</v>
      </c>
      <c r="K45" s="270"/>
      <c r="L45" s="255">
        <f t="shared" si="1"/>
        <v>127.1</v>
      </c>
      <c r="M45" s="13">
        <v>16</v>
      </c>
      <c r="N45" s="3">
        <v>32.700000000000003</v>
      </c>
      <c r="O45" s="3"/>
      <c r="P45" s="3"/>
      <c r="Q45" s="11">
        <v>12.5</v>
      </c>
      <c r="R45" s="3">
        <v>6.3</v>
      </c>
      <c r="S45" s="3"/>
      <c r="T45" s="3">
        <v>4</v>
      </c>
      <c r="U45" s="3"/>
      <c r="V45" s="3"/>
      <c r="W45" s="3"/>
      <c r="X45" s="3">
        <v>18</v>
      </c>
      <c r="Y45" s="3"/>
      <c r="Z45" s="11"/>
      <c r="AA45" s="11">
        <v>10.5</v>
      </c>
      <c r="AB45" s="184">
        <v>27.1</v>
      </c>
      <c r="AC45" s="302">
        <f t="shared" si="2"/>
        <v>0</v>
      </c>
      <c r="AD45" s="239"/>
      <c r="AE45" s="239"/>
      <c r="AF45" s="235">
        <f t="shared" si="7"/>
        <v>838.5</v>
      </c>
      <c r="AG45" s="3">
        <v>0</v>
      </c>
      <c r="AH45" s="3"/>
      <c r="AI45" s="187">
        <v>8</v>
      </c>
      <c r="AJ45" s="3">
        <v>39.5</v>
      </c>
      <c r="AK45" s="13"/>
      <c r="AL45" s="3">
        <v>63.3</v>
      </c>
      <c r="AM45" s="3">
        <v>77.400000000000006</v>
      </c>
      <c r="AN45" s="3">
        <v>21.7</v>
      </c>
      <c r="AO45" s="3">
        <v>0</v>
      </c>
      <c r="AP45" s="187">
        <v>4</v>
      </c>
      <c r="AQ45" s="187">
        <v>19.5</v>
      </c>
      <c r="AR45" s="187">
        <v>2.7</v>
      </c>
      <c r="AS45" s="187">
        <v>3.3</v>
      </c>
      <c r="AT45" s="3"/>
      <c r="AU45" s="3">
        <v>35</v>
      </c>
      <c r="AV45" s="3"/>
      <c r="AW45" s="3"/>
      <c r="AX45" s="11"/>
      <c r="AY45" s="11">
        <v>54</v>
      </c>
      <c r="AZ45" s="11">
        <v>17.600000000000001</v>
      </c>
      <c r="BA45" s="184">
        <v>109.6</v>
      </c>
      <c r="BB45" s="184">
        <v>357.4</v>
      </c>
      <c r="BC45" s="3">
        <v>10.5</v>
      </c>
      <c r="BD45" s="3">
        <v>15</v>
      </c>
      <c r="BE45" s="255">
        <v>182.5</v>
      </c>
      <c r="BF45" s="244">
        <f t="shared" si="3"/>
        <v>231.5</v>
      </c>
      <c r="BG45" s="247">
        <v>130.30000000000001</v>
      </c>
      <c r="BH45" s="13"/>
      <c r="BI45" s="13"/>
      <c r="BJ45" s="13">
        <v>77.2</v>
      </c>
      <c r="BK45" s="13">
        <v>24</v>
      </c>
      <c r="BL45" s="3"/>
      <c r="BM45" s="242"/>
      <c r="BN45" s="210">
        <f t="shared" si="4"/>
        <v>2230.8194208350001</v>
      </c>
      <c r="BO45" s="30"/>
      <c r="BP45" s="229"/>
      <c r="BQ45" s="229"/>
      <c r="BR45" s="216"/>
      <c r="BT45" s="229"/>
      <c r="BU45" s="216"/>
      <c r="BV45" s="229"/>
    </row>
    <row r="46" spans="1:74" x14ac:dyDescent="0.25">
      <c r="A46" s="2">
        <v>40</v>
      </c>
      <c r="B46" s="18" t="s">
        <v>38</v>
      </c>
      <c r="C46" s="299">
        <f t="shared" si="0"/>
        <v>18</v>
      </c>
      <c r="D46" s="17">
        <v>5.8000000000000007</v>
      </c>
      <c r="E46" s="14">
        <v>12.2</v>
      </c>
      <c r="F46" s="298">
        <f t="shared" si="5"/>
        <v>1062.4761189785002</v>
      </c>
      <c r="G46" s="3">
        <v>692</v>
      </c>
      <c r="H46" s="3">
        <v>204.57611897850001</v>
      </c>
      <c r="I46" s="3">
        <v>94.2</v>
      </c>
      <c r="J46" s="11">
        <v>71.7</v>
      </c>
      <c r="K46" s="270"/>
      <c r="L46" s="255">
        <f t="shared" si="1"/>
        <v>139.70000000000002</v>
      </c>
      <c r="M46" s="13">
        <v>19.3</v>
      </c>
      <c r="N46" s="3">
        <v>28.6</v>
      </c>
      <c r="O46" s="3"/>
      <c r="P46" s="3"/>
      <c r="Q46" s="11">
        <v>24.9</v>
      </c>
      <c r="R46" s="3">
        <v>5.4</v>
      </c>
      <c r="S46" s="3"/>
      <c r="T46" s="3">
        <v>3.7</v>
      </c>
      <c r="U46" s="3"/>
      <c r="V46" s="3"/>
      <c r="W46" s="3"/>
      <c r="X46" s="3">
        <v>18</v>
      </c>
      <c r="Y46" s="3"/>
      <c r="Z46" s="11"/>
      <c r="AA46" s="11">
        <v>10</v>
      </c>
      <c r="AB46" s="184">
        <v>29.8</v>
      </c>
      <c r="AC46" s="302">
        <f t="shared" si="2"/>
        <v>0</v>
      </c>
      <c r="AD46" s="239"/>
      <c r="AE46" s="239"/>
      <c r="AF46" s="235">
        <f t="shared" si="7"/>
        <v>731.09999999999991</v>
      </c>
      <c r="AG46" s="3">
        <v>0</v>
      </c>
      <c r="AH46" s="3"/>
      <c r="AI46" s="187">
        <v>8</v>
      </c>
      <c r="AJ46" s="3"/>
      <c r="AK46" s="13"/>
      <c r="AL46" s="3">
        <v>34.5</v>
      </c>
      <c r="AM46" s="3">
        <v>75.3</v>
      </c>
      <c r="AN46" s="3">
        <v>23.7</v>
      </c>
      <c r="AO46" s="3">
        <v>0</v>
      </c>
      <c r="AP46" s="187">
        <v>4</v>
      </c>
      <c r="AQ46" s="187">
        <v>19.5</v>
      </c>
      <c r="AR46" s="187">
        <v>2.7</v>
      </c>
      <c r="AS46" s="187">
        <v>3.3</v>
      </c>
      <c r="AT46" s="3"/>
      <c r="AU46" s="3">
        <v>35</v>
      </c>
      <c r="AV46" s="3"/>
      <c r="AW46" s="3"/>
      <c r="AX46" s="11"/>
      <c r="AY46" s="11"/>
      <c r="AZ46" s="11">
        <v>17.600000000000001</v>
      </c>
      <c r="BA46" s="184">
        <v>109.6</v>
      </c>
      <c r="BB46" s="184">
        <v>357.4</v>
      </c>
      <c r="BC46" s="3">
        <v>10.5</v>
      </c>
      <c r="BD46" s="3">
        <v>30</v>
      </c>
      <c r="BE46" s="255"/>
      <c r="BF46" s="244">
        <f t="shared" si="3"/>
        <v>263.5</v>
      </c>
      <c r="BG46" s="247">
        <v>119.4</v>
      </c>
      <c r="BH46" s="13"/>
      <c r="BI46" s="13"/>
      <c r="BJ46" s="13">
        <v>84</v>
      </c>
      <c r="BK46" s="13">
        <v>60.1</v>
      </c>
      <c r="BL46" s="3"/>
      <c r="BM46" s="242"/>
      <c r="BN46" s="210">
        <f t="shared" si="4"/>
        <v>2214.7761189785001</v>
      </c>
      <c r="BO46" s="30"/>
      <c r="BP46" s="229"/>
      <c r="BQ46" s="229"/>
      <c r="BR46" s="216"/>
      <c r="BT46" s="229"/>
      <c r="BU46" s="216"/>
      <c r="BV46" s="229"/>
    </row>
    <row r="47" spans="1:74" x14ac:dyDescent="0.25">
      <c r="A47" s="2">
        <v>41</v>
      </c>
      <c r="B47" s="18" t="s">
        <v>39</v>
      </c>
      <c r="C47" s="299">
        <f t="shared" si="0"/>
        <v>13.299999999999999</v>
      </c>
      <c r="D47" s="17">
        <v>4.0999999999999996</v>
      </c>
      <c r="E47" s="14">
        <v>9.1999999999999993</v>
      </c>
      <c r="F47" s="298">
        <f t="shared" si="5"/>
        <v>1292.9013629184999</v>
      </c>
      <c r="G47" s="3">
        <v>863.6</v>
      </c>
      <c r="H47" s="3">
        <v>305.60136291849994</v>
      </c>
      <c r="I47" s="3">
        <v>123.7</v>
      </c>
      <c r="J47" s="11">
        <v>0</v>
      </c>
      <c r="K47" s="270"/>
      <c r="L47" s="255">
        <f t="shared" si="1"/>
        <v>178.4</v>
      </c>
      <c r="M47" s="13">
        <v>23.8</v>
      </c>
      <c r="N47" s="3">
        <v>44.2</v>
      </c>
      <c r="O47" s="3"/>
      <c r="P47" s="3"/>
      <c r="Q47" s="11">
        <v>34.9</v>
      </c>
      <c r="R47" s="3">
        <v>4.2</v>
      </c>
      <c r="S47" s="3"/>
      <c r="T47" s="3">
        <v>4.2</v>
      </c>
      <c r="U47" s="3"/>
      <c r="V47" s="3"/>
      <c r="W47" s="3"/>
      <c r="X47" s="3">
        <v>18.5</v>
      </c>
      <c r="Y47" s="3"/>
      <c r="Z47" s="11"/>
      <c r="AA47" s="11">
        <v>10</v>
      </c>
      <c r="AB47" s="184">
        <v>38.6</v>
      </c>
      <c r="AC47" s="302">
        <f t="shared" si="2"/>
        <v>0</v>
      </c>
      <c r="AD47" s="239"/>
      <c r="AE47" s="239"/>
      <c r="AF47" s="235">
        <f t="shared" si="7"/>
        <v>949.7</v>
      </c>
      <c r="AG47" s="3">
        <v>106.3</v>
      </c>
      <c r="AH47" s="3"/>
      <c r="AI47" s="187">
        <v>8</v>
      </c>
      <c r="AJ47" s="3"/>
      <c r="AK47" s="13"/>
      <c r="AL47" s="3">
        <v>78.599999999999994</v>
      </c>
      <c r="AN47" s="3">
        <v>32.5</v>
      </c>
      <c r="AO47" s="3">
        <v>15.6</v>
      </c>
      <c r="AP47" s="187">
        <v>4</v>
      </c>
      <c r="AQ47" s="187">
        <v>19.5</v>
      </c>
      <c r="AR47" s="187">
        <v>2.7</v>
      </c>
      <c r="AS47" s="187">
        <v>3.3</v>
      </c>
      <c r="AT47" s="3"/>
      <c r="AU47" s="3">
        <v>35</v>
      </c>
      <c r="AV47" s="3"/>
      <c r="AW47" s="3"/>
      <c r="AX47" s="11"/>
      <c r="AY47" s="11">
        <v>54</v>
      </c>
      <c r="AZ47" s="11">
        <v>17.600000000000001</v>
      </c>
      <c r="BA47" s="184">
        <v>191.8</v>
      </c>
      <c r="BB47" s="184">
        <v>357.4</v>
      </c>
      <c r="BC47" s="3">
        <v>12</v>
      </c>
      <c r="BD47" s="3">
        <v>11.4</v>
      </c>
      <c r="BE47" s="255"/>
      <c r="BF47" s="244">
        <f t="shared" si="3"/>
        <v>359.40000000000003</v>
      </c>
      <c r="BG47" s="247">
        <v>178.4</v>
      </c>
      <c r="BH47" s="13"/>
      <c r="BI47" s="13"/>
      <c r="BJ47" s="13">
        <v>115.2</v>
      </c>
      <c r="BK47" s="13">
        <v>65.8</v>
      </c>
      <c r="BL47" s="3"/>
      <c r="BM47" s="242"/>
      <c r="BN47" s="210">
        <f t="shared" si="4"/>
        <v>2793.7013629184999</v>
      </c>
      <c r="BO47" s="30"/>
      <c r="BP47" s="229"/>
      <c r="BQ47" s="229"/>
      <c r="BR47" s="216"/>
      <c r="BT47" s="229"/>
      <c r="BU47" s="216"/>
      <c r="BV47" s="229"/>
    </row>
    <row r="48" spans="1:74" x14ac:dyDescent="0.25">
      <c r="A48" s="2">
        <v>42</v>
      </c>
      <c r="B48" s="18" t="s">
        <v>40</v>
      </c>
      <c r="C48" s="299">
        <f t="shared" si="0"/>
        <v>13.9</v>
      </c>
      <c r="D48" s="17">
        <v>4.0999999999999996</v>
      </c>
      <c r="E48" s="14">
        <v>9.8000000000000007</v>
      </c>
      <c r="F48" s="298">
        <f t="shared" si="5"/>
        <v>626.53258482690001</v>
      </c>
      <c r="G48" s="3">
        <v>377.2</v>
      </c>
      <c r="H48" s="3">
        <v>190.43258482689998</v>
      </c>
      <c r="I48" s="3">
        <v>58.9</v>
      </c>
      <c r="J48" s="11">
        <v>0</v>
      </c>
      <c r="K48" s="270"/>
      <c r="L48" s="255">
        <f t="shared" si="1"/>
        <v>99.600000000000009</v>
      </c>
      <c r="M48" s="13">
        <v>13</v>
      </c>
      <c r="N48" s="3">
        <v>26</v>
      </c>
      <c r="O48" s="3"/>
      <c r="P48" s="3"/>
      <c r="Q48" s="11">
        <v>0</v>
      </c>
      <c r="R48" s="3">
        <v>4.2</v>
      </c>
      <c r="S48" s="3"/>
      <c r="T48" s="3">
        <v>3.6</v>
      </c>
      <c r="U48" s="3"/>
      <c r="V48" s="3"/>
      <c r="W48" s="3"/>
      <c r="X48" s="3">
        <v>22.5</v>
      </c>
      <c r="Y48" s="3"/>
      <c r="Z48" s="11"/>
      <c r="AA48" s="11">
        <v>10</v>
      </c>
      <c r="AB48" s="184">
        <v>20.3</v>
      </c>
      <c r="AC48" s="302">
        <f t="shared" si="2"/>
        <v>0</v>
      </c>
      <c r="AD48" s="239"/>
      <c r="AE48" s="239"/>
      <c r="AF48" s="235">
        <f t="shared" si="7"/>
        <v>703.9</v>
      </c>
      <c r="AG48" s="3">
        <v>0</v>
      </c>
      <c r="AH48" s="3"/>
      <c r="AI48" s="187">
        <v>8</v>
      </c>
      <c r="AJ48" s="3"/>
      <c r="AK48" s="13"/>
      <c r="AL48" s="3">
        <v>29.9</v>
      </c>
      <c r="AM48" s="3">
        <v>104</v>
      </c>
      <c r="AN48" s="3">
        <v>23.7</v>
      </c>
      <c r="AO48" s="3">
        <v>0</v>
      </c>
      <c r="AP48" s="187">
        <v>4</v>
      </c>
      <c r="AQ48" s="187">
        <v>19.5</v>
      </c>
      <c r="AR48" s="187">
        <v>2.7</v>
      </c>
      <c r="AS48" s="187">
        <v>3.3</v>
      </c>
      <c r="AT48" s="3"/>
      <c r="AU48" s="3"/>
      <c r="AV48" s="3"/>
      <c r="AW48" s="3"/>
      <c r="AX48" s="11"/>
      <c r="AY48" s="11">
        <v>13.7</v>
      </c>
      <c r="AZ48" s="11">
        <v>17.600000000000001</v>
      </c>
      <c r="BA48" s="184">
        <v>109.6</v>
      </c>
      <c r="BB48" s="184">
        <v>357.4</v>
      </c>
      <c r="BC48" s="3">
        <v>10.5</v>
      </c>
      <c r="BD48" s="3">
        <v>0</v>
      </c>
      <c r="BE48" s="255">
        <v>182.5</v>
      </c>
      <c r="BF48" s="244">
        <f t="shared" si="3"/>
        <v>221.6</v>
      </c>
      <c r="BG48" s="247">
        <v>107.2</v>
      </c>
      <c r="BH48" s="13"/>
      <c r="BI48" s="13"/>
      <c r="BJ48" s="13">
        <v>84</v>
      </c>
      <c r="BK48" s="13">
        <v>30.4</v>
      </c>
      <c r="BL48" s="3"/>
      <c r="BM48" s="242"/>
      <c r="BN48" s="210">
        <f t="shared" si="4"/>
        <v>1848.0325848268999</v>
      </c>
      <c r="BO48" s="30"/>
      <c r="BP48" s="229"/>
      <c r="BQ48" s="229"/>
      <c r="BR48" s="216"/>
      <c r="BT48" s="229"/>
      <c r="BU48" s="216"/>
      <c r="BV48" s="229"/>
    </row>
    <row r="49" spans="1:74" x14ac:dyDescent="0.25">
      <c r="A49" s="2">
        <v>43</v>
      </c>
      <c r="B49" s="18" t="s">
        <v>41</v>
      </c>
      <c r="C49" s="299">
        <f t="shared" si="0"/>
        <v>14.1</v>
      </c>
      <c r="D49" s="17">
        <v>4.9000000000000004</v>
      </c>
      <c r="E49" s="14">
        <v>9.1999999999999993</v>
      </c>
      <c r="F49" s="298">
        <f t="shared" si="5"/>
        <v>1029.7629549865999</v>
      </c>
      <c r="G49" s="3">
        <v>643.6</v>
      </c>
      <c r="H49" s="3">
        <v>291.96295498659993</v>
      </c>
      <c r="I49" s="3">
        <v>94.2</v>
      </c>
      <c r="J49" s="11">
        <v>0</v>
      </c>
      <c r="K49" s="270"/>
      <c r="L49" s="255">
        <f t="shared" si="1"/>
        <v>227.4</v>
      </c>
      <c r="M49" s="13">
        <v>25.2</v>
      </c>
      <c r="N49" s="3">
        <v>44.3</v>
      </c>
      <c r="O49" s="3"/>
      <c r="P49" s="3"/>
      <c r="Q49" s="11">
        <v>74.8</v>
      </c>
      <c r="R49" s="3">
        <v>3.6</v>
      </c>
      <c r="S49" s="3"/>
      <c r="T49" s="3">
        <v>5.5</v>
      </c>
      <c r="U49" s="3"/>
      <c r="V49" s="3"/>
      <c r="W49" s="3"/>
      <c r="X49" s="3">
        <v>18</v>
      </c>
      <c r="Y49" s="3"/>
      <c r="Z49" s="11"/>
      <c r="AA49" s="11">
        <v>10</v>
      </c>
      <c r="AB49" s="184">
        <v>46</v>
      </c>
      <c r="AC49" s="302">
        <f t="shared" si="2"/>
        <v>0</v>
      </c>
      <c r="AD49" s="239"/>
      <c r="AE49" s="239"/>
      <c r="AF49" s="235">
        <f t="shared" si="7"/>
        <v>876.9</v>
      </c>
      <c r="AG49" s="3">
        <v>0</v>
      </c>
      <c r="AH49" s="3"/>
      <c r="AI49" s="187">
        <v>8</v>
      </c>
      <c r="AJ49" s="3">
        <v>39.5</v>
      </c>
      <c r="AK49" s="13"/>
      <c r="AL49" s="3">
        <v>48.3</v>
      </c>
      <c r="AM49" s="146">
        <v>82.5</v>
      </c>
      <c r="AN49" s="3">
        <v>36.9</v>
      </c>
      <c r="AO49" s="3">
        <v>12.6</v>
      </c>
      <c r="AP49" s="187">
        <v>4</v>
      </c>
      <c r="AQ49" s="187">
        <v>19.5</v>
      </c>
      <c r="AR49" s="187">
        <v>2.7</v>
      </c>
      <c r="AS49" s="187">
        <v>3.3</v>
      </c>
      <c r="AT49" s="3"/>
      <c r="AU49" s="3"/>
      <c r="AV49" s="3"/>
      <c r="AW49" s="3"/>
      <c r="AX49" s="11"/>
      <c r="AY49" s="11">
        <v>54</v>
      </c>
      <c r="AZ49" s="11">
        <v>17.600000000000001</v>
      </c>
      <c r="BA49" s="184">
        <v>178.1</v>
      </c>
      <c r="BB49" s="184">
        <v>357.4</v>
      </c>
      <c r="BC49" s="3"/>
      <c r="BD49" s="3">
        <v>12.5</v>
      </c>
      <c r="BE49" s="255"/>
      <c r="BF49" s="244">
        <f t="shared" si="3"/>
        <v>340.7</v>
      </c>
      <c r="BG49" s="247">
        <v>178.1</v>
      </c>
      <c r="BH49" s="13"/>
      <c r="BI49" s="13"/>
      <c r="BJ49" s="13">
        <v>130.80000000000001</v>
      </c>
      <c r="BK49" s="13">
        <v>31.8</v>
      </c>
      <c r="BL49" s="3"/>
      <c r="BM49" s="242"/>
      <c r="BN49" s="210">
        <f t="shared" si="4"/>
        <v>2488.8629549865996</v>
      </c>
      <c r="BO49" s="30"/>
      <c r="BP49" s="229"/>
      <c r="BQ49" s="229"/>
      <c r="BR49" s="216"/>
      <c r="BT49" s="229"/>
      <c r="BU49" s="216"/>
      <c r="BV49" s="229"/>
    </row>
    <row r="50" spans="1:74" x14ac:dyDescent="0.25">
      <c r="A50" s="2">
        <v>44</v>
      </c>
      <c r="B50" s="18" t="s">
        <v>42</v>
      </c>
      <c r="C50" s="299">
        <f t="shared" si="0"/>
        <v>13.4</v>
      </c>
      <c r="D50" s="17">
        <v>4.8000000000000007</v>
      </c>
      <c r="E50" s="14">
        <v>8.6</v>
      </c>
      <c r="F50" s="298">
        <f t="shared" si="5"/>
        <v>1182.16310985</v>
      </c>
      <c r="G50" s="3">
        <v>847.1</v>
      </c>
      <c r="H50" s="3">
        <v>252.56310984999996</v>
      </c>
      <c r="I50" s="3">
        <v>82.5</v>
      </c>
      <c r="J50" s="11">
        <v>0</v>
      </c>
      <c r="K50" s="270"/>
      <c r="L50" s="255">
        <f t="shared" si="1"/>
        <v>171.5</v>
      </c>
      <c r="M50" s="13">
        <v>24.1</v>
      </c>
      <c r="N50" s="3">
        <v>49</v>
      </c>
      <c r="O50" s="3"/>
      <c r="P50" s="3"/>
      <c r="Q50" s="11">
        <v>16.600000000000001</v>
      </c>
      <c r="R50" s="3">
        <v>6.3</v>
      </c>
      <c r="S50" s="3"/>
      <c r="T50" s="3">
        <v>3.3</v>
      </c>
      <c r="U50" s="3"/>
      <c r="V50" s="3"/>
      <c r="W50" s="3"/>
      <c r="X50" s="3">
        <v>20.5</v>
      </c>
      <c r="Y50" s="3"/>
      <c r="Z50" s="11"/>
      <c r="AA50" s="11">
        <v>10</v>
      </c>
      <c r="AB50" s="184">
        <v>41.7</v>
      </c>
      <c r="AC50" s="302">
        <f t="shared" si="2"/>
        <v>0</v>
      </c>
      <c r="AD50" s="239"/>
      <c r="AE50" s="239"/>
      <c r="AF50" s="235">
        <f t="shared" si="7"/>
        <v>974.69999999999993</v>
      </c>
      <c r="AG50" s="3">
        <v>0</v>
      </c>
      <c r="AH50" s="3"/>
      <c r="AI50" s="187">
        <v>8</v>
      </c>
      <c r="AJ50" s="3">
        <v>63.2</v>
      </c>
      <c r="AK50" s="13"/>
      <c r="AL50" s="3">
        <v>60.2</v>
      </c>
      <c r="AM50" s="3">
        <v>130</v>
      </c>
      <c r="AN50" s="3">
        <v>33</v>
      </c>
      <c r="AO50" s="3">
        <v>0</v>
      </c>
      <c r="AP50" s="187">
        <v>4</v>
      </c>
      <c r="AQ50" s="187">
        <v>19.5</v>
      </c>
      <c r="AR50" s="187">
        <v>2.7</v>
      </c>
      <c r="AS50" s="187">
        <v>3.3</v>
      </c>
      <c r="AT50" s="3"/>
      <c r="AU50" s="3"/>
      <c r="AV50" s="3"/>
      <c r="AW50" s="3"/>
      <c r="AX50" s="11"/>
      <c r="AY50" s="11">
        <v>54</v>
      </c>
      <c r="AZ50" s="11">
        <v>17.600000000000001</v>
      </c>
      <c r="BA50" s="184">
        <v>191.8</v>
      </c>
      <c r="BB50" s="184">
        <v>357.4</v>
      </c>
      <c r="BC50" s="3">
        <v>12</v>
      </c>
      <c r="BD50" s="3">
        <v>18</v>
      </c>
      <c r="BE50" s="255"/>
      <c r="BF50" s="244">
        <f t="shared" si="3"/>
        <v>347.70000000000005</v>
      </c>
      <c r="BG50" s="247">
        <v>208.9</v>
      </c>
      <c r="BH50" s="13"/>
      <c r="BI50" s="13"/>
      <c r="BJ50" s="13">
        <v>117.2</v>
      </c>
      <c r="BK50" s="13">
        <v>21.6</v>
      </c>
      <c r="BL50" s="3"/>
      <c r="BM50" s="242"/>
      <c r="BN50" s="210">
        <f t="shared" si="4"/>
        <v>2689.4631098500004</v>
      </c>
      <c r="BO50" s="30"/>
      <c r="BP50" s="229"/>
      <c r="BQ50" s="229"/>
      <c r="BR50" s="216"/>
      <c r="BT50" s="229"/>
      <c r="BU50" s="216"/>
      <c r="BV50" s="229"/>
    </row>
    <row r="51" spans="1:74" ht="16.5" customHeight="1" x14ac:dyDescent="0.25">
      <c r="A51" s="2">
        <v>45</v>
      </c>
      <c r="B51" s="18" t="s">
        <v>43</v>
      </c>
      <c r="C51" s="299">
        <f t="shared" si="0"/>
        <v>16.100000000000001</v>
      </c>
      <c r="D51" s="17">
        <v>4.1000000000000014</v>
      </c>
      <c r="E51" s="14">
        <v>12</v>
      </c>
      <c r="F51" s="298">
        <f t="shared" si="5"/>
        <v>704.27573181999992</v>
      </c>
      <c r="G51" s="3">
        <v>342.3</v>
      </c>
      <c r="H51" s="3">
        <v>303.07573181999993</v>
      </c>
      <c r="I51" s="3">
        <v>58.9</v>
      </c>
      <c r="J51" s="11">
        <v>0</v>
      </c>
      <c r="K51" s="270"/>
      <c r="L51" s="255">
        <f t="shared" si="1"/>
        <v>119.8</v>
      </c>
      <c r="M51" s="13">
        <v>16</v>
      </c>
      <c r="N51" s="3">
        <v>27.1</v>
      </c>
      <c r="O51" s="3"/>
      <c r="P51" s="3"/>
      <c r="Q51" s="11">
        <v>12.5</v>
      </c>
      <c r="R51" s="3">
        <v>5.4</v>
      </c>
      <c r="S51" s="3"/>
      <c r="T51" s="3">
        <v>8</v>
      </c>
      <c r="U51" s="3"/>
      <c r="V51" s="3"/>
      <c r="W51" s="3"/>
      <c r="X51" s="3">
        <v>18</v>
      </c>
      <c r="Y51" s="3"/>
      <c r="Z51" s="11"/>
      <c r="AA51" s="11">
        <v>10</v>
      </c>
      <c r="AB51" s="184">
        <v>22.8</v>
      </c>
      <c r="AC51" s="302">
        <f t="shared" si="2"/>
        <v>0</v>
      </c>
      <c r="AD51" s="239"/>
      <c r="AE51" s="239"/>
      <c r="AF51" s="235">
        <f t="shared" si="7"/>
        <v>910</v>
      </c>
      <c r="AG51" s="3">
        <v>106.3</v>
      </c>
      <c r="AH51" s="3"/>
      <c r="AI51" s="187">
        <v>8</v>
      </c>
      <c r="AJ51" s="3"/>
      <c r="AK51" s="13"/>
      <c r="AL51" s="3">
        <v>66.3</v>
      </c>
      <c r="AM51" s="3">
        <v>94.6</v>
      </c>
      <c r="AN51" s="3">
        <v>26.4</v>
      </c>
      <c r="AO51" s="3">
        <v>10.3</v>
      </c>
      <c r="AP51" s="187">
        <v>4</v>
      </c>
      <c r="AQ51" s="187">
        <v>19.5</v>
      </c>
      <c r="AR51" s="187">
        <v>2.7</v>
      </c>
      <c r="AS51" s="187">
        <v>3.3</v>
      </c>
      <c r="AT51" s="3"/>
      <c r="AU51" s="3"/>
      <c r="AV51" s="3"/>
      <c r="AW51" s="3">
        <v>48</v>
      </c>
      <c r="AX51" s="11"/>
      <c r="AY51" s="11">
        <v>54</v>
      </c>
      <c r="AZ51" s="11">
        <v>17.600000000000001</v>
      </c>
      <c r="BA51" s="184">
        <v>109.6</v>
      </c>
      <c r="BB51" s="184">
        <v>357.4</v>
      </c>
      <c r="BC51" s="3">
        <v>12</v>
      </c>
      <c r="BD51" s="3">
        <v>18</v>
      </c>
      <c r="BE51" s="255">
        <v>182.5</v>
      </c>
      <c r="BF51" s="244">
        <f t="shared" si="3"/>
        <v>247.9</v>
      </c>
      <c r="BG51" s="247">
        <v>131.5</v>
      </c>
      <c r="BH51" s="13"/>
      <c r="BI51" s="13"/>
      <c r="BJ51" s="13">
        <v>93.8</v>
      </c>
      <c r="BK51" s="13">
        <v>22.6</v>
      </c>
      <c r="BL51" s="3"/>
      <c r="BM51" s="242"/>
      <c r="BN51" s="210">
        <f t="shared" si="4"/>
        <v>2180.5757318199999</v>
      </c>
      <c r="BO51" s="30"/>
      <c r="BP51" s="229"/>
      <c r="BQ51" s="229"/>
      <c r="BR51" s="216"/>
      <c r="BT51" s="229"/>
      <c r="BU51" s="216"/>
      <c r="BV51" s="229"/>
    </row>
    <row r="52" spans="1:74" x14ac:dyDescent="0.25">
      <c r="A52" s="2">
        <v>46</v>
      </c>
      <c r="B52" s="18" t="s">
        <v>108</v>
      </c>
      <c r="C52" s="299">
        <f t="shared" si="0"/>
        <v>12</v>
      </c>
      <c r="D52" s="17">
        <v>0</v>
      </c>
      <c r="E52" s="14">
        <v>12</v>
      </c>
      <c r="F52" s="298">
        <f t="shared" si="5"/>
        <v>997.6859842593999</v>
      </c>
      <c r="G52" s="3">
        <v>639.4</v>
      </c>
      <c r="H52" s="3">
        <v>304.08598425939994</v>
      </c>
      <c r="I52" s="3">
        <v>54.2</v>
      </c>
      <c r="J52" s="11">
        <v>0</v>
      </c>
      <c r="K52" s="270"/>
      <c r="L52" s="255">
        <f t="shared" si="1"/>
        <v>232.49999999999997</v>
      </c>
      <c r="M52" s="13">
        <v>40</v>
      </c>
      <c r="N52" s="3">
        <v>26.6</v>
      </c>
      <c r="O52" s="3"/>
      <c r="P52" s="3"/>
      <c r="Q52" s="11">
        <v>62.3</v>
      </c>
      <c r="R52" s="3">
        <v>4.2</v>
      </c>
      <c r="S52" s="3"/>
      <c r="T52" s="3">
        <v>9.4</v>
      </c>
      <c r="U52" s="3"/>
      <c r="V52" s="3"/>
      <c r="W52" s="3"/>
      <c r="X52" s="3">
        <v>20.5</v>
      </c>
      <c r="Y52" s="3"/>
      <c r="Z52" s="11"/>
      <c r="AA52" s="11">
        <v>10</v>
      </c>
      <c r="AB52" s="184">
        <v>59.5</v>
      </c>
      <c r="AC52" s="302">
        <f t="shared" si="2"/>
        <v>0</v>
      </c>
      <c r="AD52" s="239"/>
      <c r="AE52" s="239"/>
      <c r="AF52" s="235">
        <f t="shared" si="7"/>
        <v>836.5</v>
      </c>
      <c r="AG52" s="3">
        <v>0</v>
      </c>
      <c r="AH52" s="3">
        <v>14.4</v>
      </c>
      <c r="AI52" s="187">
        <v>8</v>
      </c>
      <c r="AJ52" s="3">
        <v>37.299999999999997</v>
      </c>
      <c r="AK52" s="13"/>
      <c r="AL52" s="3">
        <v>56.3</v>
      </c>
      <c r="AM52" s="146">
        <v>77.400000000000006</v>
      </c>
      <c r="AN52" s="3">
        <v>23.4</v>
      </c>
      <c r="AO52" s="3">
        <v>9</v>
      </c>
      <c r="AP52" s="187">
        <v>4</v>
      </c>
      <c r="AQ52" s="187">
        <v>19.5</v>
      </c>
      <c r="AR52" s="187">
        <v>2.7</v>
      </c>
      <c r="AS52" s="187">
        <v>3.3</v>
      </c>
      <c r="AT52" s="3"/>
      <c r="AU52" s="3">
        <v>35.5</v>
      </c>
      <c r="AV52" s="3"/>
      <c r="AW52" s="3">
        <v>32</v>
      </c>
      <c r="AX52" s="11"/>
      <c r="AY52" s="11">
        <v>18</v>
      </c>
      <c r="AZ52" s="11">
        <v>17.600000000000001</v>
      </c>
      <c r="BA52" s="184">
        <v>95.9</v>
      </c>
      <c r="BB52" s="184">
        <v>357.4</v>
      </c>
      <c r="BC52" s="3"/>
      <c r="BD52" s="3">
        <v>8.8000000000000007</v>
      </c>
      <c r="BE52" s="255"/>
      <c r="BF52" s="244">
        <f t="shared" si="3"/>
        <v>211.7</v>
      </c>
      <c r="BG52" s="247">
        <v>107.2</v>
      </c>
      <c r="BH52" s="13"/>
      <c r="BI52" s="13"/>
      <c r="BJ52" s="13">
        <v>83</v>
      </c>
      <c r="BK52" s="13">
        <v>21.5</v>
      </c>
      <c r="BL52" s="3"/>
      <c r="BM52" s="242"/>
      <c r="BN52" s="210">
        <f t="shared" si="4"/>
        <v>2290.3859842593997</v>
      </c>
      <c r="BO52" s="30"/>
      <c r="BP52" s="229"/>
      <c r="BQ52" s="229"/>
      <c r="BR52" s="216"/>
      <c r="BT52" s="229"/>
      <c r="BU52" s="216"/>
      <c r="BV52" s="229"/>
    </row>
    <row r="53" spans="1:74" x14ac:dyDescent="0.25">
      <c r="A53" s="2">
        <v>47</v>
      </c>
      <c r="B53" s="18" t="s">
        <v>44</v>
      </c>
      <c r="C53" s="299">
        <f t="shared" si="0"/>
        <v>15</v>
      </c>
      <c r="D53" s="17">
        <v>5.8</v>
      </c>
      <c r="E53" s="14">
        <v>9.1999999999999993</v>
      </c>
      <c r="F53" s="298">
        <f t="shared" si="5"/>
        <v>854.46563424399994</v>
      </c>
      <c r="G53" s="3">
        <v>509.3</v>
      </c>
      <c r="H53" s="3">
        <v>262.66563424399993</v>
      </c>
      <c r="I53" s="3">
        <v>82.5</v>
      </c>
      <c r="J53" s="11">
        <v>0</v>
      </c>
      <c r="K53" s="270"/>
      <c r="L53" s="255">
        <f t="shared" si="1"/>
        <v>341.40000000000003</v>
      </c>
      <c r="M53" s="13">
        <v>18.100000000000001</v>
      </c>
      <c r="N53" s="3">
        <v>37</v>
      </c>
      <c r="O53" s="3"/>
      <c r="P53" s="3"/>
      <c r="Q53" s="11">
        <v>0</v>
      </c>
      <c r="R53" s="3">
        <v>7.2</v>
      </c>
      <c r="S53" s="3"/>
      <c r="T53" s="3">
        <v>3.5</v>
      </c>
      <c r="U53" s="3"/>
      <c r="V53" s="3">
        <v>216</v>
      </c>
      <c r="W53" s="3"/>
      <c r="X53" s="3">
        <v>22.5</v>
      </c>
      <c r="Y53" s="3"/>
      <c r="Z53" s="11"/>
      <c r="AA53" s="11">
        <v>10</v>
      </c>
      <c r="AB53" s="184">
        <v>27.1</v>
      </c>
      <c r="AC53" s="302">
        <f t="shared" si="2"/>
        <v>0</v>
      </c>
      <c r="AD53" s="239"/>
      <c r="AE53" s="239"/>
      <c r="AF53" s="235">
        <f t="shared" si="7"/>
        <v>1293.5999999999999</v>
      </c>
      <c r="AG53" s="3">
        <v>360</v>
      </c>
      <c r="AH53" s="3"/>
      <c r="AI53" s="187">
        <v>8</v>
      </c>
      <c r="AJ53" s="3">
        <v>60</v>
      </c>
      <c r="AK53" s="13"/>
      <c r="AL53" s="3">
        <v>61.4</v>
      </c>
      <c r="AM53" s="3">
        <v>139.80000000000001</v>
      </c>
      <c r="AN53" s="3">
        <v>32.200000000000003</v>
      </c>
      <c r="AO53" s="3">
        <v>0</v>
      </c>
      <c r="AP53" s="187">
        <v>4</v>
      </c>
      <c r="AQ53" s="187">
        <v>19.5</v>
      </c>
      <c r="AR53" s="187">
        <v>2.7</v>
      </c>
      <c r="AS53" s="187">
        <v>3.3</v>
      </c>
      <c r="AT53" s="3"/>
      <c r="AU53" s="3"/>
      <c r="AV53" s="3"/>
      <c r="AX53" s="11"/>
      <c r="AY53" s="11">
        <v>13.7</v>
      </c>
      <c r="AZ53" s="11">
        <v>17.600000000000001</v>
      </c>
      <c r="BA53" s="184">
        <v>164.4</v>
      </c>
      <c r="BB53" s="184">
        <v>357.4</v>
      </c>
      <c r="BC53" s="3">
        <v>9</v>
      </c>
      <c r="BD53" s="3">
        <v>8.6</v>
      </c>
      <c r="BE53" s="255">
        <v>182.5</v>
      </c>
      <c r="BF53" s="244">
        <f t="shared" si="3"/>
        <v>285.59999999999997</v>
      </c>
      <c r="BG53" s="247">
        <v>143.6</v>
      </c>
      <c r="BH53" s="13"/>
      <c r="BI53" s="13"/>
      <c r="BJ53" s="13">
        <v>114.3</v>
      </c>
      <c r="BK53" s="13">
        <v>27.7</v>
      </c>
      <c r="BL53" s="3"/>
      <c r="BM53" s="242"/>
      <c r="BN53" s="210">
        <f t="shared" si="4"/>
        <v>2972.5656342439997</v>
      </c>
      <c r="BO53" s="30"/>
      <c r="BP53" s="229"/>
      <c r="BQ53" s="229"/>
      <c r="BR53" s="216"/>
      <c r="BT53" s="229"/>
      <c r="BU53" s="216"/>
      <c r="BV53" s="229"/>
    </row>
    <row r="54" spans="1:74" x14ac:dyDescent="0.25">
      <c r="A54" s="2">
        <v>48</v>
      </c>
      <c r="B54" s="18" t="s">
        <v>45</v>
      </c>
      <c r="C54" s="299">
        <f t="shared" si="0"/>
        <v>16.899999999999999</v>
      </c>
      <c r="D54" s="17">
        <v>4.6999999999999993</v>
      </c>
      <c r="E54" s="14">
        <v>12.2</v>
      </c>
      <c r="F54" s="298">
        <f t="shared" si="5"/>
        <v>1033.265634244</v>
      </c>
      <c r="G54" s="3">
        <v>629.20000000000005</v>
      </c>
      <c r="H54" s="3">
        <v>262.66563424399993</v>
      </c>
      <c r="I54" s="3">
        <v>141.4</v>
      </c>
      <c r="J54" s="11">
        <v>0</v>
      </c>
      <c r="K54" s="270"/>
      <c r="L54" s="255">
        <f t="shared" si="1"/>
        <v>119.1</v>
      </c>
      <c r="M54" s="13">
        <v>15.3</v>
      </c>
      <c r="N54" s="3">
        <v>33.700000000000003</v>
      </c>
      <c r="O54" s="3"/>
      <c r="P54" s="3"/>
      <c r="Q54" s="11">
        <v>0</v>
      </c>
      <c r="R54" s="3">
        <v>4.2</v>
      </c>
      <c r="S54" s="3"/>
      <c r="T54" s="3">
        <v>8</v>
      </c>
      <c r="U54" s="3"/>
      <c r="V54" s="3"/>
      <c r="W54" s="3"/>
      <c r="X54" s="3">
        <v>22.5</v>
      </c>
      <c r="Y54" s="3"/>
      <c r="Z54" s="11"/>
      <c r="AA54" s="11">
        <v>10</v>
      </c>
      <c r="AB54" s="184">
        <v>25.4</v>
      </c>
      <c r="AC54" s="302">
        <f t="shared" si="2"/>
        <v>0</v>
      </c>
      <c r="AD54" s="239"/>
      <c r="AE54" s="239"/>
      <c r="AF54" s="235">
        <f t="shared" si="7"/>
        <v>1012.6</v>
      </c>
      <c r="AG54" s="3">
        <v>100</v>
      </c>
      <c r="AH54" s="3"/>
      <c r="AI54" s="187">
        <v>8</v>
      </c>
      <c r="AJ54" s="3">
        <v>60</v>
      </c>
      <c r="AK54" s="13"/>
      <c r="AL54" s="3">
        <v>79.7</v>
      </c>
      <c r="AM54" s="3">
        <v>120.4</v>
      </c>
      <c r="AN54" s="3">
        <v>27.5</v>
      </c>
      <c r="AO54" s="3">
        <v>10</v>
      </c>
      <c r="AP54" s="187">
        <v>4</v>
      </c>
      <c r="AQ54" s="187">
        <v>19.5</v>
      </c>
      <c r="AR54" s="187">
        <v>2.7</v>
      </c>
      <c r="AS54" s="187">
        <v>3.3</v>
      </c>
      <c r="AT54" s="3"/>
      <c r="AU54" s="3"/>
      <c r="AV54" s="3"/>
      <c r="AW54" s="3"/>
      <c r="AX54" s="11"/>
      <c r="AY54" s="11">
        <v>41</v>
      </c>
      <c r="AZ54" s="11">
        <v>17.600000000000001</v>
      </c>
      <c r="BA54" s="184">
        <v>137</v>
      </c>
      <c r="BB54" s="184">
        <v>357.4</v>
      </c>
      <c r="BC54" s="3">
        <v>12</v>
      </c>
      <c r="BD54" s="3">
        <v>12.5</v>
      </c>
      <c r="BE54" s="255"/>
      <c r="BF54" s="244">
        <f t="shared" si="3"/>
        <v>248.1</v>
      </c>
      <c r="BG54" s="247">
        <v>124.3</v>
      </c>
      <c r="BH54" s="13"/>
      <c r="BI54" s="13"/>
      <c r="BJ54" s="13">
        <v>97.7</v>
      </c>
      <c r="BK54" s="13">
        <v>26.1</v>
      </c>
      <c r="BL54" s="3"/>
      <c r="BM54" s="242"/>
      <c r="BN54" s="210">
        <f t="shared" si="4"/>
        <v>2429.9656342439998</v>
      </c>
      <c r="BO54" s="30"/>
      <c r="BP54" s="229"/>
      <c r="BQ54" s="229"/>
      <c r="BR54" s="216"/>
      <c r="BT54" s="229"/>
      <c r="BU54" s="216"/>
      <c r="BV54" s="229"/>
    </row>
    <row r="55" spans="1:74" x14ac:dyDescent="0.25">
      <c r="A55" s="2">
        <v>49</v>
      </c>
      <c r="B55" s="18" t="s">
        <v>46</v>
      </c>
      <c r="C55" s="299">
        <f t="shared" si="0"/>
        <v>20.3</v>
      </c>
      <c r="D55" s="17">
        <v>8.1000000000000014</v>
      </c>
      <c r="E55" s="14">
        <v>12.2</v>
      </c>
      <c r="F55" s="298">
        <f t="shared" si="5"/>
        <v>1284.8194208349998</v>
      </c>
      <c r="G55" s="3">
        <v>877.4</v>
      </c>
      <c r="H55" s="3">
        <v>277.81942083499996</v>
      </c>
      <c r="I55" s="3">
        <v>129.6</v>
      </c>
      <c r="J55" s="11">
        <v>0</v>
      </c>
      <c r="K55" s="270"/>
      <c r="L55" s="255">
        <f t="shared" si="1"/>
        <v>188.3</v>
      </c>
      <c r="M55" s="13">
        <v>20</v>
      </c>
      <c r="N55" s="3">
        <v>80</v>
      </c>
      <c r="O55" s="3"/>
      <c r="P55" s="3"/>
      <c r="Q55" s="11">
        <v>0</v>
      </c>
      <c r="R55" s="3">
        <v>4.2</v>
      </c>
      <c r="S55" s="3"/>
      <c r="T55" s="3">
        <v>6.3</v>
      </c>
      <c r="U55" s="3"/>
      <c r="V55" s="3"/>
      <c r="W55" s="3"/>
      <c r="X55" s="3">
        <v>22.5</v>
      </c>
      <c r="Y55" s="3"/>
      <c r="Z55" s="11"/>
      <c r="AA55" s="11">
        <v>10</v>
      </c>
      <c r="AB55" s="184">
        <v>45.3</v>
      </c>
      <c r="AC55" s="302">
        <f t="shared" si="2"/>
        <v>0</v>
      </c>
      <c r="AD55" s="239"/>
      <c r="AE55" s="239"/>
      <c r="AF55" s="235">
        <f t="shared" si="7"/>
        <v>1015.1</v>
      </c>
      <c r="AG55" s="3">
        <v>106.3</v>
      </c>
      <c r="AH55" s="3"/>
      <c r="AI55" s="187">
        <v>8</v>
      </c>
      <c r="AJ55" s="3">
        <v>37.4</v>
      </c>
      <c r="AK55" s="13"/>
      <c r="AL55" s="3">
        <v>54.4</v>
      </c>
      <c r="AM55" s="3">
        <v>150.5</v>
      </c>
      <c r="AN55" s="3">
        <v>34.700000000000003</v>
      </c>
      <c r="AO55" s="3">
        <v>2.2000000000000002</v>
      </c>
      <c r="AP55" s="187">
        <v>4</v>
      </c>
      <c r="AQ55" s="187">
        <v>19.5</v>
      </c>
      <c r="AR55" s="187">
        <v>2.7</v>
      </c>
      <c r="AS55" s="187">
        <v>3.3</v>
      </c>
      <c r="AT55" s="3"/>
      <c r="AU55" s="3"/>
      <c r="AV55" s="3"/>
      <c r="AW55" s="3"/>
      <c r="AX55" s="11"/>
      <c r="AY55" s="11">
        <v>18</v>
      </c>
      <c r="AZ55" s="11">
        <v>17.600000000000001</v>
      </c>
      <c r="BA55" s="184">
        <v>178.1</v>
      </c>
      <c r="BB55" s="184">
        <v>357.4</v>
      </c>
      <c r="BC55" s="3">
        <v>12</v>
      </c>
      <c r="BD55" s="3">
        <v>9</v>
      </c>
      <c r="BE55" s="255"/>
      <c r="BF55" s="244">
        <f t="shared" si="3"/>
        <v>349.40000000000003</v>
      </c>
      <c r="BG55" s="247">
        <v>162</v>
      </c>
      <c r="BH55" s="13"/>
      <c r="BI55" s="13"/>
      <c r="BJ55" s="13">
        <v>123.1</v>
      </c>
      <c r="BK55" s="13">
        <v>64.3</v>
      </c>
      <c r="BL55" s="3"/>
      <c r="BM55" s="242"/>
      <c r="BN55" s="210">
        <f t="shared" si="4"/>
        <v>2857.919420835</v>
      </c>
      <c r="BO55" s="30"/>
      <c r="BP55" s="229"/>
      <c r="BQ55" s="229"/>
      <c r="BR55" s="216"/>
      <c r="BT55" s="229"/>
      <c r="BU55" s="216"/>
      <c r="BV55" s="229"/>
    </row>
    <row r="56" spans="1:74" x14ac:dyDescent="0.25">
      <c r="A56" s="2">
        <v>50</v>
      </c>
      <c r="B56" s="18" t="s">
        <v>47</v>
      </c>
      <c r="C56" s="299">
        <f t="shared" si="0"/>
        <v>17.7</v>
      </c>
      <c r="D56" s="17">
        <v>5.5</v>
      </c>
      <c r="E56" s="14">
        <v>12.2</v>
      </c>
      <c r="F56" s="298">
        <f t="shared" si="5"/>
        <v>1010.319420835</v>
      </c>
      <c r="G56" s="3">
        <v>650</v>
      </c>
      <c r="H56" s="3">
        <v>277.81942083499996</v>
      </c>
      <c r="I56" s="3">
        <v>82.5</v>
      </c>
      <c r="J56" s="11">
        <v>0</v>
      </c>
      <c r="K56" s="270"/>
      <c r="L56" s="255">
        <f t="shared" si="1"/>
        <v>141.29999999999998</v>
      </c>
      <c r="M56" s="13">
        <v>17</v>
      </c>
      <c r="N56" s="3">
        <v>24.8</v>
      </c>
      <c r="O56" s="3"/>
      <c r="P56" s="3"/>
      <c r="Q56" s="11">
        <v>37.4</v>
      </c>
      <c r="R56" s="3">
        <v>4.2</v>
      </c>
      <c r="S56" s="3"/>
      <c r="T56" s="3">
        <v>4.5</v>
      </c>
      <c r="U56" s="3"/>
      <c r="V56" s="3"/>
      <c r="W56" s="3"/>
      <c r="X56" s="3">
        <v>18</v>
      </c>
      <c r="Y56" s="3"/>
      <c r="Z56" s="11"/>
      <c r="AA56" s="11">
        <v>10</v>
      </c>
      <c r="AB56" s="184">
        <v>25.4</v>
      </c>
      <c r="AC56" s="302">
        <f t="shared" si="2"/>
        <v>0</v>
      </c>
      <c r="AD56" s="239"/>
      <c r="AE56" s="239"/>
      <c r="AF56" s="235">
        <f t="shared" si="7"/>
        <v>968.1</v>
      </c>
      <c r="AG56" s="3">
        <v>143.9</v>
      </c>
      <c r="AH56" s="3"/>
      <c r="AI56" s="187">
        <v>8</v>
      </c>
      <c r="AJ56" s="3">
        <v>39.799999999999997</v>
      </c>
      <c r="AK56" s="13"/>
      <c r="AL56" s="3">
        <v>60</v>
      </c>
      <c r="AM56" s="3">
        <v>107.5</v>
      </c>
      <c r="AN56" s="3">
        <v>24.8</v>
      </c>
      <c r="AO56" s="3">
        <v>10</v>
      </c>
      <c r="AP56" s="187">
        <v>4</v>
      </c>
      <c r="AQ56" s="187">
        <v>19.5</v>
      </c>
      <c r="AR56" s="187">
        <v>2.7</v>
      </c>
      <c r="AS56" s="187">
        <v>3.3</v>
      </c>
      <c r="AT56" s="3"/>
      <c r="AU56" s="3"/>
      <c r="AV56" s="3"/>
      <c r="AW56" s="3"/>
      <c r="AX56" s="11"/>
      <c r="AY56" s="11">
        <v>18</v>
      </c>
      <c r="AZ56" s="11">
        <v>17.600000000000001</v>
      </c>
      <c r="BA56" s="184">
        <v>109.6</v>
      </c>
      <c r="BB56" s="184">
        <v>357.4</v>
      </c>
      <c r="BC56" s="3">
        <v>12</v>
      </c>
      <c r="BD56" s="3">
        <v>30</v>
      </c>
      <c r="BE56" s="255"/>
      <c r="BF56" s="244">
        <f t="shared" si="3"/>
        <v>222</v>
      </c>
      <c r="BG56" s="247">
        <v>107.2</v>
      </c>
      <c r="BH56" s="13"/>
      <c r="BI56" s="13"/>
      <c r="BJ56" s="13">
        <v>87.8</v>
      </c>
      <c r="BK56" s="13">
        <v>27</v>
      </c>
      <c r="BL56" s="3"/>
      <c r="BM56" s="242"/>
      <c r="BN56" s="210">
        <f t="shared" si="4"/>
        <v>2359.419420835</v>
      </c>
      <c r="BO56" s="30"/>
      <c r="BP56" s="229"/>
      <c r="BQ56" s="229"/>
      <c r="BR56" s="216"/>
      <c r="BT56" s="229"/>
      <c r="BU56" s="216"/>
      <c r="BV56" s="229"/>
    </row>
    <row r="57" spans="1:74" x14ac:dyDescent="0.25">
      <c r="A57" s="2">
        <v>51</v>
      </c>
      <c r="B57" s="18" t="s">
        <v>48</v>
      </c>
      <c r="C57" s="299">
        <f t="shared" si="0"/>
        <v>16.7</v>
      </c>
      <c r="D57" s="17">
        <v>4.6999999999999993</v>
      </c>
      <c r="E57" s="14">
        <v>12</v>
      </c>
      <c r="F57" s="298">
        <f t="shared" si="5"/>
        <v>995.29899338789994</v>
      </c>
      <c r="G57" s="3">
        <v>639.1</v>
      </c>
      <c r="H57" s="3">
        <v>256.09899338789995</v>
      </c>
      <c r="I57" s="3">
        <v>100.1</v>
      </c>
      <c r="J57" s="11">
        <v>0</v>
      </c>
      <c r="K57" s="270"/>
      <c r="L57" s="255">
        <f t="shared" si="1"/>
        <v>215.28</v>
      </c>
      <c r="M57" s="13">
        <v>19.5</v>
      </c>
      <c r="N57" s="3">
        <v>30</v>
      </c>
      <c r="O57" s="3"/>
      <c r="P57" s="3"/>
      <c r="Q57" s="11">
        <v>74.8</v>
      </c>
      <c r="R57" s="3">
        <v>4.2</v>
      </c>
      <c r="S57" s="3"/>
      <c r="T57" s="3">
        <v>3</v>
      </c>
      <c r="U57" s="3"/>
      <c r="V57" s="3">
        <v>17.3</v>
      </c>
      <c r="W57" s="3"/>
      <c r="X57" s="3">
        <v>22.5</v>
      </c>
      <c r="Y57" s="3"/>
      <c r="Z57" s="11"/>
      <c r="AA57" s="11">
        <v>15</v>
      </c>
      <c r="AB57" s="184">
        <v>28.98</v>
      </c>
      <c r="AC57" s="302">
        <f t="shared" si="2"/>
        <v>0</v>
      </c>
      <c r="AD57" s="239"/>
      <c r="AE57" s="239"/>
      <c r="AF57" s="235">
        <f t="shared" si="7"/>
        <v>974.00000000000011</v>
      </c>
      <c r="AG57" s="3">
        <v>140</v>
      </c>
      <c r="AH57" s="3"/>
      <c r="AI57" s="187">
        <v>8</v>
      </c>
      <c r="AJ57" s="3"/>
      <c r="AK57" s="13"/>
      <c r="AL57" s="3">
        <v>66.3</v>
      </c>
      <c r="AM57" s="3">
        <v>114</v>
      </c>
      <c r="AN57" s="3">
        <v>28.6</v>
      </c>
      <c r="AO57" s="3">
        <v>17.600000000000001</v>
      </c>
      <c r="AP57" s="187">
        <v>4</v>
      </c>
      <c r="AQ57" s="187">
        <v>19.5</v>
      </c>
      <c r="AR57" s="187">
        <v>2.7</v>
      </c>
      <c r="AS57" s="187">
        <v>3.3</v>
      </c>
      <c r="AT57" s="3"/>
      <c r="AU57" s="3"/>
      <c r="AV57" s="3"/>
      <c r="AW57" s="3"/>
      <c r="AX57" s="11"/>
      <c r="AY57" s="11">
        <v>39</v>
      </c>
      <c r="AZ57" s="11">
        <v>17.600000000000001</v>
      </c>
      <c r="BA57" s="184">
        <v>137</v>
      </c>
      <c r="BB57" s="184">
        <v>357.4</v>
      </c>
      <c r="BC57" s="3">
        <v>9</v>
      </c>
      <c r="BD57" s="3">
        <v>10</v>
      </c>
      <c r="BE57" s="255"/>
      <c r="BF57" s="244">
        <f t="shared" si="3"/>
        <v>266.09999999999997</v>
      </c>
      <c r="BG57" s="247">
        <v>106.3</v>
      </c>
      <c r="BH57" s="13"/>
      <c r="BI57" s="13"/>
      <c r="BJ57" s="13">
        <v>101.6</v>
      </c>
      <c r="BK57" s="13">
        <v>58.2</v>
      </c>
      <c r="BL57" s="3"/>
      <c r="BM57" s="242"/>
      <c r="BN57" s="210">
        <f t="shared" si="4"/>
        <v>2467.3789933879002</v>
      </c>
      <c r="BO57" s="30"/>
      <c r="BP57" s="229"/>
      <c r="BQ57" s="229"/>
      <c r="BR57" s="216"/>
      <c r="BT57" s="229"/>
      <c r="BU57" s="216"/>
      <c r="BV57" s="229"/>
    </row>
    <row r="58" spans="1:74" x14ac:dyDescent="0.25">
      <c r="A58" s="2">
        <v>52</v>
      </c>
      <c r="B58" s="18" t="s">
        <v>49</v>
      </c>
      <c r="C58" s="299">
        <f t="shared" si="0"/>
        <v>17.600000000000001</v>
      </c>
      <c r="D58" s="17">
        <v>5.6000000000000014</v>
      </c>
      <c r="E58" s="14">
        <v>12</v>
      </c>
      <c r="F58" s="298">
        <f t="shared" si="5"/>
        <v>1084.8784885091</v>
      </c>
      <c r="G58" s="3">
        <v>704.8</v>
      </c>
      <c r="H58" s="3">
        <v>254.07848850909994</v>
      </c>
      <c r="I58" s="3">
        <v>126</v>
      </c>
      <c r="J58" s="11">
        <v>0</v>
      </c>
      <c r="K58" s="270"/>
      <c r="L58" s="255">
        <f t="shared" si="1"/>
        <v>217.79999999999998</v>
      </c>
      <c r="M58" s="13">
        <v>19.8</v>
      </c>
      <c r="N58" s="3">
        <v>35</v>
      </c>
      <c r="O58" s="3"/>
      <c r="P58" s="3"/>
      <c r="Q58" s="11">
        <v>74.8</v>
      </c>
      <c r="R58" s="3">
        <v>4.2</v>
      </c>
      <c r="S58" s="3"/>
      <c r="T58" s="3">
        <v>5.5</v>
      </c>
      <c r="U58" s="3"/>
      <c r="V58" s="3">
        <v>12.3</v>
      </c>
      <c r="W58" s="3"/>
      <c r="X58" s="3">
        <v>20.5</v>
      </c>
      <c r="Y58" s="3"/>
      <c r="Z58" s="11"/>
      <c r="AA58" s="11">
        <v>15</v>
      </c>
      <c r="AB58" s="184">
        <v>30.7</v>
      </c>
      <c r="AC58" s="302">
        <f t="shared" si="2"/>
        <v>0</v>
      </c>
      <c r="AD58" s="239"/>
      <c r="AE58" s="239"/>
      <c r="AF58" s="235">
        <f t="shared" si="7"/>
        <v>1147.5999999999999</v>
      </c>
      <c r="AG58" s="3">
        <v>215</v>
      </c>
      <c r="AH58" s="3"/>
      <c r="AI58" s="187">
        <v>8</v>
      </c>
      <c r="AJ58" s="3">
        <v>60</v>
      </c>
      <c r="AK58" s="13"/>
      <c r="AL58" s="3">
        <v>70</v>
      </c>
      <c r="AM58" s="3">
        <v>120.4</v>
      </c>
      <c r="AN58" s="3">
        <v>29.7</v>
      </c>
      <c r="AO58" s="3">
        <v>17.600000000000001</v>
      </c>
      <c r="AP58" s="187">
        <v>4</v>
      </c>
      <c r="AQ58" s="187">
        <v>19.5</v>
      </c>
      <c r="AR58" s="187">
        <v>2.7</v>
      </c>
      <c r="AS58" s="187">
        <v>3.3</v>
      </c>
      <c r="AT58" s="3"/>
      <c r="AU58" s="3"/>
      <c r="AV58" s="3"/>
      <c r="AW58" s="3"/>
      <c r="AX58" s="11"/>
      <c r="AY58" s="11">
        <v>39</v>
      </c>
      <c r="AZ58" s="11">
        <v>17.600000000000001</v>
      </c>
      <c r="BA58" s="184">
        <v>164.4</v>
      </c>
      <c r="BB58" s="184">
        <v>357.4</v>
      </c>
      <c r="BC58" s="3">
        <v>9</v>
      </c>
      <c r="BD58" s="3">
        <v>10</v>
      </c>
      <c r="BE58" s="255"/>
      <c r="BF58" s="244">
        <f t="shared" si="3"/>
        <v>293.8</v>
      </c>
      <c r="BG58" s="247">
        <v>127.1</v>
      </c>
      <c r="BH58" s="13"/>
      <c r="BI58" s="13"/>
      <c r="BJ58" s="13">
        <v>105.5</v>
      </c>
      <c r="BK58" s="13">
        <v>61.2</v>
      </c>
      <c r="BL58" s="3"/>
      <c r="BM58" s="242"/>
      <c r="BN58" s="210">
        <f t="shared" si="4"/>
        <v>2761.6784885091001</v>
      </c>
      <c r="BO58" s="30"/>
      <c r="BP58" s="229"/>
      <c r="BQ58" s="229"/>
      <c r="BR58" s="216"/>
      <c r="BT58" s="229"/>
      <c r="BU58" s="216"/>
      <c r="BV58" s="229"/>
    </row>
    <row r="59" spans="1:74" x14ac:dyDescent="0.25">
      <c r="A59" s="2">
        <v>53</v>
      </c>
      <c r="B59" s="18" t="s">
        <v>72</v>
      </c>
      <c r="C59" s="299">
        <f t="shared" si="0"/>
        <v>12</v>
      </c>
      <c r="D59" s="17"/>
      <c r="E59" s="14">
        <v>12</v>
      </c>
      <c r="F59" s="298">
        <f t="shared" si="5"/>
        <v>1413.2726654041001</v>
      </c>
      <c r="G59" s="3">
        <v>923.5</v>
      </c>
      <c r="H59" s="3">
        <v>430.87266540409991</v>
      </c>
      <c r="I59" s="3">
        <v>58.9</v>
      </c>
      <c r="J59" s="11">
        <v>0</v>
      </c>
      <c r="K59" s="270"/>
      <c r="L59" s="255">
        <f t="shared" si="1"/>
        <v>273.2</v>
      </c>
      <c r="M59" s="13">
        <v>50</v>
      </c>
      <c r="N59" s="3">
        <v>48</v>
      </c>
      <c r="O59" s="3"/>
      <c r="P59" s="3"/>
      <c r="Q59" s="11">
        <v>37.4</v>
      </c>
      <c r="R59" s="3">
        <v>7.2</v>
      </c>
      <c r="S59" s="3"/>
      <c r="T59" s="3">
        <v>13.8</v>
      </c>
      <c r="U59" s="3"/>
      <c r="V59" s="3"/>
      <c r="W59" s="3"/>
      <c r="X59" s="3">
        <v>18</v>
      </c>
      <c r="Y59" s="3"/>
      <c r="Z59" s="11"/>
      <c r="AA59" s="11">
        <v>10</v>
      </c>
      <c r="AB59" s="184">
        <v>88.8</v>
      </c>
      <c r="AC59" s="302">
        <f t="shared" si="2"/>
        <v>0</v>
      </c>
      <c r="AD59" s="239"/>
      <c r="AE59" s="239"/>
      <c r="AF59" s="235">
        <f t="shared" si="7"/>
        <v>944.09999999999991</v>
      </c>
      <c r="AG59" s="3">
        <v>0</v>
      </c>
      <c r="AH59" s="3"/>
      <c r="AI59" s="187">
        <v>8</v>
      </c>
      <c r="AJ59" s="3">
        <v>60</v>
      </c>
      <c r="AK59" s="13"/>
      <c r="AL59" s="3">
        <v>49</v>
      </c>
      <c r="AM59" s="3">
        <v>139.69999999999999</v>
      </c>
      <c r="AN59" s="3">
        <v>34.700000000000003</v>
      </c>
      <c r="AO59" s="3">
        <v>0</v>
      </c>
      <c r="AP59" s="187">
        <v>4</v>
      </c>
      <c r="AQ59" s="187">
        <v>19.5</v>
      </c>
      <c r="AR59" s="187">
        <v>2.7</v>
      </c>
      <c r="AS59" s="187">
        <v>3.3</v>
      </c>
      <c r="AT59" s="3"/>
      <c r="AU59" s="3">
        <v>35</v>
      </c>
      <c r="AV59" s="3"/>
      <c r="AW59" s="3">
        <v>70</v>
      </c>
      <c r="AX59" s="11"/>
      <c r="AY59" s="11">
        <v>13.7</v>
      </c>
      <c r="AZ59" s="11">
        <v>18</v>
      </c>
      <c r="BA59" s="184">
        <v>178.1</v>
      </c>
      <c r="BB59" s="184">
        <v>357.4</v>
      </c>
      <c r="BC59" s="3">
        <v>9</v>
      </c>
      <c r="BD59" s="3">
        <v>12</v>
      </c>
      <c r="BE59" s="255"/>
      <c r="BF59" s="244">
        <f t="shared" si="3"/>
        <v>358.6</v>
      </c>
      <c r="BG59" s="247">
        <v>199</v>
      </c>
      <c r="BH59" s="13"/>
      <c r="BI59" s="13"/>
      <c r="BJ59" s="13">
        <v>123.1</v>
      </c>
      <c r="BK59" s="13">
        <v>36.5</v>
      </c>
      <c r="BL59" s="3"/>
      <c r="BM59" s="242"/>
      <c r="BN59" s="210">
        <f t="shared" si="4"/>
        <v>3001.1726654040999</v>
      </c>
      <c r="BO59" s="30"/>
      <c r="BP59" s="229"/>
      <c r="BQ59" s="229"/>
      <c r="BR59" s="216"/>
      <c r="BT59" s="229"/>
      <c r="BU59" s="216"/>
      <c r="BV59" s="229"/>
    </row>
    <row r="60" spans="1:74" x14ac:dyDescent="0.25">
      <c r="A60" s="2">
        <v>54</v>
      </c>
      <c r="B60" s="18" t="s">
        <v>50</v>
      </c>
      <c r="C60" s="299">
        <f t="shared" si="0"/>
        <v>17.600000000000001</v>
      </c>
      <c r="D60" s="17">
        <v>5.6000000000000014</v>
      </c>
      <c r="E60" s="14">
        <v>12</v>
      </c>
      <c r="F60" s="298">
        <f t="shared" si="5"/>
        <v>1294.6320428050001</v>
      </c>
      <c r="G60" s="3">
        <v>872.1</v>
      </c>
      <c r="H60" s="3">
        <v>328.33204280499996</v>
      </c>
      <c r="I60" s="3">
        <v>94.2</v>
      </c>
      <c r="J60" s="11">
        <v>0</v>
      </c>
      <c r="K60" s="270"/>
      <c r="L60" s="255">
        <f t="shared" si="1"/>
        <v>197.3</v>
      </c>
      <c r="M60" s="13">
        <v>35</v>
      </c>
      <c r="N60" s="3">
        <v>50</v>
      </c>
      <c r="O60" s="3"/>
      <c r="P60" s="3"/>
      <c r="Q60" s="11">
        <v>0</v>
      </c>
      <c r="R60" s="3">
        <v>4.2</v>
      </c>
      <c r="S60" s="3"/>
      <c r="T60" s="3">
        <v>8</v>
      </c>
      <c r="U60" s="3"/>
      <c r="V60" s="3">
        <v>10.199999999999999</v>
      </c>
      <c r="W60" s="3"/>
      <c r="X60" s="3">
        <v>22.5</v>
      </c>
      <c r="Y60" s="3"/>
      <c r="Z60" s="11"/>
      <c r="AA60" s="11">
        <v>10</v>
      </c>
      <c r="AB60" s="184">
        <v>57.4</v>
      </c>
      <c r="AC60" s="302">
        <f t="shared" si="2"/>
        <v>0</v>
      </c>
      <c r="AD60" s="239"/>
      <c r="AE60" s="239"/>
      <c r="AF60" s="235">
        <f t="shared" si="7"/>
        <v>1166.0999999999999</v>
      </c>
      <c r="AG60" s="3">
        <v>100</v>
      </c>
      <c r="AH60" s="3"/>
      <c r="AI60" s="187">
        <v>8</v>
      </c>
      <c r="AJ60" s="3">
        <v>39.5</v>
      </c>
      <c r="AK60" s="13"/>
      <c r="AL60" s="3">
        <v>68.8</v>
      </c>
      <c r="AM60" s="3">
        <v>167.7</v>
      </c>
      <c r="AN60" s="3">
        <v>41.3</v>
      </c>
      <c r="AO60" s="3">
        <v>12</v>
      </c>
      <c r="AP60" s="187">
        <v>4</v>
      </c>
      <c r="AQ60" s="187">
        <v>19.5</v>
      </c>
      <c r="AR60" s="187">
        <v>2.7</v>
      </c>
      <c r="AS60" s="187">
        <v>3.3</v>
      </c>
      <c r="AT60" s="3"/>
      <c r="AU60" s="3"/>
      <c r="AV60" s="3"/>
      <c r="AW60" s="3"/>
      <c r="AX60" s="11"/>
      <c r="AY60" s="11">
        <v>27.3</v>
      </c>
      <c r="AZ60" s="11">
        <v>17.600000000000001</v>
      </c>
      <c r="BA60" s="184">
        <v>205.5</v>
      </c>
      <c r="BB60" s="184">
        <v>357.4</v>
      </c>
      <c r="BC60" s="3">
        <v>12</v>
      </c>
      <c r="BD60" s="3">
        <v>9.5</v>
      </c>
      <c r="BE60" s="255"/>
      <c r="BF60" s="244">
        <f t="shared" si="3"/>
        <v>380.8</v>
      </c>
      <c r="BG60" s="247">
        <v>198</v>
      </c>
      <c r="BH60" s="13"/>
      <c r="BI60" s="13"/>
      <c r="BJ60" s="13">
        <v>146.5</v>
      </c>
      <c r="BK60" s="13">
        <v>36.299999999999997</v>
      </c>
      <c r="BL60" s="3"/>
      <c r="BM60" s="242"/>
      <c r="BN60" s="210">
        <f t="shared" si="4"/>
        <v>3056.432042805</v>
      </c>
      <c r="BO60" s="30"/>
      <c r="BP60" s="229"/>
      <c r="BQ60" s="229"/>
      <c r="BR60" s="216"/>
      <c r="BT60" s="229"/>
      <c r="BU60" s="216"/>
      <c r="BV60" s="229"/>
    </row>
    <row r="61" spans="1:74" x14ac:dyDescent="0.25">
      <c r="A61" s="2">
        <v>55</v>
      </c>
      <c r="B61" s="18" t="s">
        <v>51</v>
      </c>
      <c r="C61" s="299">
        <f t="shared" si="0"/>
        <v>13.5</v>
      </c>
      <c r="D61" s="17">
        <v>5</v>
      </c>
      <c r="E61" s="14">
        <v>8.5</v>
      </c>
      <c r="F61" s="298">
        <f t="shared" si="5"/>
        <v>901.1299055694999</v>
      </c>
      <c r="G61" s="3">
        <v>575.4</v>
      </c>
      <c r="H61" s="3">
        <v>219.72990556949995</v>
      </c>
      <c r="I61" s="3">
        <v>106</v>
      </c>
      <c r="J61" s="11">
        <v>0</v>
      </c>
      <c r="K61" s="270"/>
      <c r="L61" s="255">
        <f t="shared" si="1"/>
        <v>131.70000000000002</v>
      </c>
      <c r="M61" s="13">
        <v>17.5</v>
      </c>
      <c r="N61" s="3">
        <v>21.3</v>
      </c>
      <c r="O61" s="3"/>
      <c r="P61" s="3"/>
      <c r="Q61" s="11">
        <v>27.6</v>
      </c>
      <c r="R61" s="3">
        <v>5.4</v>
      </c>
      <c r="S61" s="3"/>
      <c r="T61" s="3">
        <v>4</v>
      </c>
      <c r="U61" s="3"/>
      <c r="V61" s="3"/>
      <c r="W61" s="3"/>
      <c r="X61" s="3">
        <v>18</v>
      </c>
      <c r="Y61" s="3"/>
      <c r="Z61" s="11"/>
      <c r="AA61" s="11">
        <v>10</v>
      </c>
      <c r="AB61" s="184">
        <v>27.9</v>
      </c>
      <c r="AC61" s="302">
        <f t="shared" si="2"/>
        <v>0</v>
      </c>
      <c r="AD61" s="239"/>
      <c r="AE61" s="239"/>
      <c r="AF61" s="235">
        <f t="shared" si="7"/>
        <v>734.3</v>
      </c>
      <c r="AG61" s="3">
        <v>0</v>
      </c>
      <c r="AH61" s="3"/>
      <c r="AI61" s="187">
        <v>8</v>
      </c>
      <c r="AJ61" s="3"/>
      <c r="AK61" s="13"/>
      <c r="AL61" s="3">
        <v>49.5</v>
      </c>
      <c r="AM61" s="3">
        <v>77.400000000000006</v>
      </c>
      <c r="AN61" s="3">
        <v>18.399999999999999</v>
      </c>
      <c r="AO61" s="3">
        <v>10.3</v>
      </c>
      <c r="AP61" s="187">
        <v>4</v>
      </c>
      <c r="AQ61" s="187">
        <v>19.5</v>
      </c>
      <c r="AR61" s="187">
        <v>2.7</v>
      </c>
      <c r="AS61" s="187">
        <v>3.3</v>
      </c>
      <c r="AT61" s="3"/>
      <c r="AU61" s="3"/>
      <c r="AV61" s="3"/>
      <c r="AW61" s="3"/>
      <c r="AX61" s="11"/>
      <c r="AY61" s="11">
        <v>54</v>
      </c>
      <c r="AZ61" s="11">
        <v>17.600000000000001</v>
      </c>
      <c r="BA61" s="184">
        <v>82.2</v>
      </c>
      <c r="BB61" s="184">
        <v>357.4</v>
      </c>
      <c r="BC61" s="3">
        <v>12</v>
      </c>
      <c r="BD61" s="3">
        <v>18</v>
      </c>
      <c r="BE61" s="255">
        <v>182.5</v>
      </c>
      <c r="BF61" s="244">
        <f t="shared" si="3"/>
        <v>214.7</v>
      </c>
      <c r="BG61" s="247">
        <v>87.3</v>
      </c>
      <c r="BH61" s="13"/>
      <c r="BI61" s="13"/>
      <c r="BJ61" s="13">
        <v>65.400000000000006</v>
      </c>
      <c r="BK61" s="13">
        <v>62</v>
      </c>
      <c r="BL61" s="3"/>
      <c r="BM61" s="242"/>
      <c r="BN61" s="210">
        <f t="shared" si="4"/>
        <v>2177.8299055694997</v>
      </c>
      <c r="BO61" s="30"/>
      <c r="BP61" s="229"/>
      <c r="BQ61" s="229"/>
      <c r="BR61" s="216"/>
      <c r="BT61" s="229"/>
      <c r="BU61" s="216"/>
      <c r="BV61" s="229"/>
    </row>
    <row r="62" spans="1:74" x14ac:dyDescent="0.25">
      <c r="A62" s="2">
        <v>56</v>
      </c>
      <c r="B62" s="18" t="s">
        <v>52</v>
      </c>
      <c r="C62" s="299">
        <f t="shared" si="0"/>
        <v>17.899999999999999</v>
      </c>
      <c r="D62" s="17">
        <v>4.6999999999999993</v>
      </c>
      <c r="E62" s="14">
        <v>13.2</v>
      </c>
      <c r="F62" s="298">
        <f t="shared" si="5"/>
        <v>1043.3194208350001</v>
      </c>
      <c r="G62" s="3">
        <v>506.3</v>
      </c>
      <c r="H62" s="3">
        <v>277.81942083499996</v>
      </c>
      <c r="I62" s="3">
        <v>259.2</v>
      </c>
      <c r="J62" s="11">
        <v>0</v>
      </c>
      <c r="K62" s="270"/>
      <c r="L62" s="255">
        <f t="shared" si="1"/>
        <v>116.55000000000001</v>
      </c>
      <c r="M62" s="13">
        <v>21.8</v>
      </c>
      <c r="N62" s="3">
        <v>25.8</v>
      </c>
      <c r="O62" s="3"/>
      <c r="P62" s="3"/>
      <c r="Q62" s="11">
        <v>0</v>
      </c>
      <c r="R62" s="3">
        <v>2.6</v>
      </c>
      <c r="S62" s="3"/>
      <c r="T62" s="3">
        <v>3.2</v>
      </c>
      <c r="U62" s="3"/>
      <c r="V62" s="3"/>
      <c r="W62" s="3"/>
      <c r="X62" s="3">
        <v>18.399999999999999</v>
      </c>
      <c r="Y62" s="3"/>
      <c r="Z62" s="11"/>
      <c r="AA62" s="11">
        <v>10</v>
      </c>
      <c r="AB62" s="184">
        <v>34.75</v>
      </c>
      <c r="AC62" s="302">
        <f t="shared" si="2"/>
        <v>0</v>
      </c>
      <c r="AD62" s="239"/>
      <c r="AE62" s="239"/>
      <c r="AF62" s="235">
        <f t="shared" si="7"/>
        <v>839.40000000000009</v>
      </c>
      <c r="AG62" s="3">
        <v>60</v>
      </c>
      <c r="AH62" s="3"/>
      <c r="AI62" s="187">
        <v>8</v>
      </c>
      <c r="AJ62" s="3">
        <v>60</v>
      </c>
      <c r="AK62" s="13"/>
      <c r="AL62" s="3">
        <v>27</v>
      </c>
      <c r="AM62" s="3">
        <v>92.4</v>
      </c>
      <c r="AN62" s="3">
        <v>24.2</v>
      </c>
      <c r="AO62" s="3">
        <v>0</v>
      </c>
      <c r="AP62" s="187">
        <v>4</v>
      </c>
      <c r="AQ62" s="187">
        <v>19.5</v>
      </c>
      <c r="AR62" s="187">
        <v>2.7</v>
      </c>
      <c r="AS62" s="187">
        <v>3.3</v>
      </c>
      <c r="AT62" s="3"/>
      <c r="AU62" s="3"/>
      <c r="AV62" s="3"/>
      <c r="AW62" s="3"/>
      <c r="AX62" s="11"/>
      <c r="AY62" s="11">
        <v>40</v>
      </c>
      <c r="AZ62" s="11">
        <v>17.600000000000001</v>
      </c>
      <c r="BA62" s="184">
        <v>123.3</v>
      </c>
      <c r="BB62" s="184">
        <v>357.4</v>
      </c>
      <c r="BC62" s="3"/>
      <c r="BD62" s="3">
        <v>0</v>
      </c>
      <c r="BE62" s="255">
        <v>182.5</v>
      </c>
      <c r="BF62" s="244">
        <f t="shared" si="3"/>
        <v>259.3</v>
      </c>
      <c r="BG62" s="247">
        <v>103.5</v>
      </c>
      <c r="BH62" s="13"/>
      <c r="BI62" s="13"/>
      <c r="BJ62" s="13">
        <v>85.9</v>
      </c>
      <c r="BK62" s="13">
        <v>69.900000000000006</v>
      </c>
      <c r="BL62" s="3"/>
      <c r="BM62" s="242"/>
      <c r="BN62" s="210">
        <f t="shared" si="4"/>
        <v>2458.9694208350002</v>
      </c>
      <c r="BO62" s="30"/>
      <c r="BP62" s="229"/>
      <c r="BQ62" s="229"/>
      <c r="BR62" s="216"/>
      <c r="BT62" s="229"/>
      <c r="BU62" s="216"/>
      <c r="BV62" s="229"/>
    </row>
    <row r="63" spans="1:74" x14ac:dyDescent="0.25">
      <c r="A63" s="2">
        <v>57</v>
      </c>
      <c r="B63" s="18" t="s">
        <v>53</v>
      </c>
      <c r="C63" s="299">
        <f t="shared" si="0"/>
        <v>17</v>
      </c>
      <c r="D63" s="17">
        <v>5</v>
      </c>
      <c r="E63" s="14">
        <v>12</v>
      </c>
      <c r="F63" s="298">
        <f t="shared" si="5"/>
        <v>834.48874094849998</v>
      </c>
      <c r="G63" s="3">
        <v>479.3</v>
      </c>
      <c r="H63" s="3">
        <v>255.08874094849998</v>
      </c>
      <c r="I63" s="3">
        <v>100.1</v>
      </c>
      <c r="J63" s="11">
        <v>0</v>
      </c>
      <c r="K63" s="270"/>
      <c r="L63" s="255">
        <f t="shared" si="1"/>
        <v>173.65</v>
      </c>
      <c r="M63" s="13">
        <v>51.2</v>
      </c>
      <c r="N63" s="3">
        <v>32</v>
      </c>
      <c r="O63" s="3"/>
      <c r="P63" s="3"/>
      <c r="Q63" s="11">
        <v>29.2</v>
      </c>
      <c r="R63" s="3">
        <v>6</v>
      </c>
      <c r="S63" s="3"/>
      <c r="T63" s="3">
        <v>3.5</v>
      </c>
      <c r="U63" s="3"/>
      <c r="V63" s="3"/>
      <c r="W63" s="3"/>
      <c r="X63" s="3">
        <v>18</v>
      </c>
      <c r="Y63" s="3"/>
      <c r="Z63" s="11"/>
      <c r="AA63" s="11">
        <v>10</v>
      </c>
      <c r="AB63" s="184">
        <v>23.75</v>
      </c>
      <c r="AC63" s="302">
        <f t="shared" si="2"/>
        <v>0</v>
      </c>
      <c r="AD63" s="239"/>
      <c r="AE63" s="239"/>
      <c r="AF63" s="235">
        <f t="shared" si="7"/>
        <v>1030</v>
      </c>
      <c r="AG63" s="3">
        <v>100</v>
      </c>
      <c r="AH63" s="3"/>
      <c r="AI63" s="187">
        <v>8</v>
      </c>
      <c r="AJ63" s="3">
        <v>60</v>
      </c>
      <c r="AK63" s="13"/>
      <c r="AL63" s="3">
        <v>52.2</v>
      </c>
      <c r="AM63" s="3">
        <v>103.2</v>
      </c>
      <c r="AN63" s="3">
        <v>29.7</v>
      </c>
      <c r="AO63" s="3">
        <v>0</v>
      </c>
      <c r="AP63" s="187">
        <v>4</v>
      </c>
      <c r="AQ63" s="187">
        <v>19.5</v>
      </c>
      <c r="AR63" s="187">
        <v>2.7</v>
      </c>
      <c r="AS63" s="187">
        <v>3.3</v>
      </c>
      <c r="AT63" s="3"/>
      <c r="AU63" s="3">
        <v>35</v>
      </c>
      <c r="AV63" s="3"/>
      <c r="AW63" s="3"/>
      <c r="AX63" s="11"/>
      <c r="AY63" s="11">
        <v>36</v>
      </c>
      <c r="AZ63" s="11">
        <v>17.600000000000001</v>
      </c>
      <c r="BA63" s="184">
        <v>164.4</v>
      </c>
      <c r="BB63" s="184">
        <v>357.4</v>
      </c>
      <c r="BC63" s="3">
        <v>12</v>
      </c>
      <c r="BD63" s="3">
        <v>25</v>
      </c>
      <c r="BE63" s="255">
        <v>182.5</v>
      </c>
      <c r="BF63" s="244">
        <f t="shared" si="3"/>
        <v>277.3</v>
      </c>
      <c r="BG63" s="247">
        <v>151.69999999999999</v>
      </c>
      <c r="BH63" s="13"/>
      <c r="BI63" s="13"/>
      <c r="BJ63" s="13">
        <v>105.5</v>
      </c>
      <c r="BK63" s="13">
        <v>20.100000000000001</v>
      </c>
      <c r="BL63" s="3"/>
      <c r="BM63" s="242"/>
      <c r="BN63" s="210">
        <f t="shared" si="4"/>
        <v>2514.9387409485003</v>
      </c>
      <c r="BO63" s="30"/>
      <c r="BP63" s="229"/>
      <c r="BQ63" s="229"/>
      <c r="BR63" s="216"/>
      <c r="BT63" s="229"/>
      <c r="BU63" s="216"/>
      <c r="BV63" s="229"/>
    </row>
    <row r="64" spans="1:74" x14ac:dyDescent="0.25">
      <c r="A64" s="2">
        <v>58</v>
      </c>
      <c r="B64" s="18" t="s">
        <v>54</v>
      </c>
      <c r="C64" s="299">
        <f t="shared" si="0"/>
        <v>20.399999999999999</v>
      </c>
      <c r="D64" s="17">
        <v>8.1999999999999993</v>
      </c>
      <c r="E64" s="14">
        <v>12.2</v>
      </c>
      <c r="F64" s="298">
        <f t="shared" si="5"/>
        <v>1152.078256214</v>
      </c>
      <c r="G64" s="3">
        <v>674</v>
      </c>
      <c r="H64" s="3">
        <v>313.17825621399993</v>
      </c>
      <c r="I64" s="3">
        <v>164.9</v>
      </c>
      <c r="J64" s="11">
        <v>0</v>
      </c>
      <c r="K64" s="270"/>
      <c r="L64" s="255">
        <f t="shared" si="1"/>
        <v>157.9</v>
      </c>
      <c r="M64" s="13">
        <v>27</v>
      </c>
      <c r="N64" s="3">
        <v>41.4</v>
      </c>
      <c r="O64" s="3"/>
      <c r="P64" s="3"/>
      <c r="Q64" s="11">
        <v>0</v>
      </c>
      <c r="R64" s="3">
        <v>4.2</v>
      </c>
      <c r="S64" s="3"/>
      <c r="T64" s="3">
        <v>8</v>
      </c>
      <c r="U64" s="3"/>
      <c r="V64" s="3"/>
      <c r="W64" s="3"/>
      <c r="X64" s="3">
        <v>22.5</v>
      </c>
      <c r="Y64" s="3"/>
      <c r="Z64" s="11"/>
      <c r="AA64" s="11">
        <v>10</v>
      </c>
      <c r="AB64" s="184">
        <v>44.8</v>
      </c>
      <c r="AC64" s="302">
        <f t="shared" si="2"/>
        <v>0</v>
      </c>
      <c r="AD64" s="239"/>
      <c r="AE64" s="239"/>
      <c r="AF64" s="235">
        <f t="shared" si="7"/>
        <v>842.9</v>
      </c>
      <c r="AG64" s="3">
        <v>0</v>
      </c>
      <c r="AH64" s="3"/>
      <c r="AI64" s="187">
        <v>8</v>
      </c>
      <c r="AJ64" s="3"/>
      <c r="AK64" s="13"/>
      <c r="AL64" s="3">
        <v>88.9</v>
      </c>
      <c r="AM64" s="3">
        <v>82.5</v>
      </c>
      <c r="AN64" s="3">
        <v>33.6</v>
      </c>
      <c r="AO64" s="3">
        <v>17.3</v>
      </c>
      <c r="AP64" s="187">
        <v>4</v>
      </c>
      <c r="AQ64" s="187">
        <v>19.5</v>
      </c>
      <c r="AR64" s="187">
        <v>2.7</v>
      </c>
      <c r="AS64" s="187">
        <v>3.3</v>
      </c>
      <c r="AT64" s="3"/>
      <c r="AU64" s="3"/>
      <c r="AV64" s="3"/>
      <c r="AW64" s="3"/>
      <c r="AX64" s="11"/>
      <c r="AY64" s="11">
        <v>13.7</v>
      </c>
      <c r="AZ64" s="11">
        <v>17.600000000000001</v>
      </c>
      <c r="BA64" s="184">
        <v>164.4</v>
      </c>
      <c r="BB64" s="184">
        <v>357.4</v>
      </c>
      <c r="BC64" s="3"/>
      <c r="BD64" s="3">
        <v>30</v>
      </c>
      <c r="BE64" s="255"/>
      <c r="BF64" s="244">
        <f t="shared" si="3"/>
        <v>281.10000000000002</v>
      </c>
      <c r="BG64" s="247">
        <v>143.9</v>
      </c>
      <c r="BH64" s="13"/>
      <c r="BI64" s="13"/>
      <c r="BJ64" s="13">
        <v>119.2</v>
      </c>
      <c r="BK64" s="13">
        <v>18</v>
      </c>
      <c r="BL64" s="3"/>
      <c r="BM64" s="242"/>
      <c r="BN64" s="210">
        <f t="shared" si="4"/>
        <v>2454.378256214</v>
      </c>
      <c r="BO64" s="30"/>
      <c r="BP64" s="229"/>
      <c r="BQ64" s="229"/>
      <c r="BR64" s="216"/>
      <c r="BT64" s="229"/>
      <c r="BU64" s="216"/>
      <c r="BV64" s="229"/>
    </row>
    <row r="65" spans="1:74" x14ac:dyDescent="0.25">
      <c r="A65" s="2">
        <v>59</v>
      </c>
      <c r="B65" s="18" t="s">
        <v>55</v>
      </c>
      <c r="C65" s="299">
        <f t="shared" si="0"/>
        <v>16.100000000000001</v>
      </c>
      <c r="D65" s="17">
        <v>4.1000000000000014</v>
      </c>
      <c r="E65" s="14">
        <v>12</v>
      </c>
      <c r="F65" s="298">
        <f t="shared" si="5"/>
        <v>1365.7961592670999</v>
      </c>
      <c r="G65" s="3">
        <v>918.5</v>
      </c>
      <c r="H65" s="3">
        <v>324.79615926709999</v>
      </c>
      <c r="I65" s="3">
        <v>122.5</v>
      </c>
      <c r="J65" s="11">
        <v>0</v>
      </c>
      <c r="K65" s="270"/>
      <c r="L65" s="255">
        <f t="shared" si="1"/>
        <v>176</v>
      </c>
      <c r="M65" s="13">
        <v>36</v>
      </c>
      <c r="N65" s="3">
        <v>49.3</v>
      </c>
      <c r="O65" s="3"/>
      <c r="P65" s="3"/>
      <c r="Q65" s="11">
        <v>0</v>
      </c>
      <c r="R65" s="3">
        <v>4.2</v>
      </c>
      <c r="S65" s="3"/>
      <c r="T65" s="3">
        <v>3.5</v>
      </c>
      <c r="U65" s="3"/>
      <c r="V65" s="3"/>
      <c r="W65" s="3"/>
      <c r="X65" s="3">
        <v>9</v>
      </c>
      <c r="Y65" s="3"/>
      <c r="Z65" s="11"/>
      <c r="AA65" s="11">
        <v>10</v>
      </c>
      <c r="AB65" s="184">
        <v>64</v>
      </c>
      <c r="AC65" s="302">
        <f t="shared" si="2"/>
        <v>0</v>
      </c>
      <c r="AD65" s="239"/>
      <c r="AE65" s="239"/>
      <c r="AF65" s="235">
        <f t="shared" si="7"/>
        <v>864.2</v>
      </c>
      <c r="AG65" s="3">
        <v>0</v>
      </c>
      <c r="AH65" s="3"/>
      <c r="AI65" s="187">
        <v>8</v>
      </c>
      <c r="AJ65" s="3">
        <v>45.8</v>
      </c>
      <c r="AK65" s="13"/>
      <c r="AL65" s="3">
        <v>51.3</v>
      </c>
      <c r="AM65" s="3">
        <v>34</v>
      </c>
      <c r="AN65" s="3">
        <v>38.5</v>
      </c>
      <c r="AO65" s="3">
        <v>0</v>
      </c>
      <c r="AP65" s="187">
        <v>4</v>
      </c>
      <c r="AQ65" s="187">
        <v>19.5</v>
      </c>
      <c r="AR65" s="187">
        <v>2.7</v>
      </c>
      <c r="AS65" s="187">
        <v>3.3</v>
      </c>
      <c r="AT65" s="3"/>
      <c r="AU65" s="3">
        <v>35</v>
      </c>
      <c r="AV65" s="3"/>
      <c r="AW65" s="3"/>
      <c r="AX65" s="11"/>
      <c r="AY65" s="11">
        <v>41</v>
      </c>
      <c r="AZ65" s="11">
        <v>17.600000000000001</v>
      </c>
      <c r="BA65" s="184">
        <v>191.8</v>
      </c>
      <c r="BB65" s="184">
        <v>357.4</v>
      </c>
      <c r="BC65" s="3"/>
      <c r="BD65" s="3">
        <v>14.3</v>
      </c>
      <c r="BE65" s="255"/>
      <c r="BF65" s="244">
        <f t="shared" si="3"/>
        <v>433.9</v>
      </c>
      <c r="BG65" s="247">
        <v>237.2</v>
      </c>
      <c r="BH65" s="13"/>
      <c r="BI65" s="13"/>
      <c r="BJ65" s="13">
        <v>136.69999999999999</v>
      </c>
      <c r="BK65" s="13">
        <v>60</v>
      </c>
      <c r="BL65" s="3"/>
      <c r="BM65" s="242"/>
      <c r="BN65" s="210">
        <f t="shared" si="4"/>
        <v>2855.9961592671002</v>
      </c>
      <c r="BO65" s="30"/>
      <c r="BP65" s="229"/>
      <c r="BQ65" s="229"/>
      <c r="BR65" s="216"/>
      <c r="BT65" s="229"/>
      <c r="BU65" s="216"/>
      <c r="BV65" s="229"/>
    </row>
    <row r="66" spans="1:74" x14ac:dyDescent="0.25">
      <c r="A66" s="2">
        <v>60</v>
      </c>
      <c r="B66" s="18" t="s">
        <v>56</v>
      </c>
      <c r="C66" s="299">
        <f t="shared" si="0"/>
        <v>12</v>
      </c>
      <c r="D66" s="17"/>
      <c r="E66" s="14">
        <v>12</v>
      </c>
      <c r="F66" s="298">
        <f t="shared" si="5"/>
        <v>557.07320742600007</v>
      </c>
      <c r="G66" s="3">
        <v>103.8</v>
      </c>
      <c r="H66" s="3">
        <v>292.97320742599999</v>
      </c>
      <c r="I66" s="3">
        <v>153.1</v>
      </c>
      <c r="J66" s="11">
        <v>7.2</v>
      </c>
      <c r="K66" s="270"/>
      <c r="L66" s="255">
        <f t="shared" si="1"/>
        <v>110.10000000000001</v>
      </c>
      <c r="M66" s="13">
        <v>13.8</v>
      </c>
      <c r="N66" s="3">
        <v>46.1</v>
      </c>
      <c r="O66" s="3"/>
      <c r="P66" s="3"/>
      <c r="Q66" s="11">
        <v>0</v>
      </c>
      <c r="R66" s="3">
        <v>4.2</v>
      </c>
      <c r="S66" s="3"/>
      <c r="T66" s="3">
        <v>3.3</v>
      </c>
      <c r="U66" s="3"/>
      <c r="V66" s="3"/>
      <c r="W66" s="3"/>
      <c r="X66" s="3">
        <v>18</v>
      </c>
      <c r="Y66" s="3"/>
      <c r="Z66" s="11"/>
      <c r="AA66" s="11">
        <v>10</v>
      </c>
      <c r="AB66" s="184">
        <v>14.7</v>
      </c>
      <c r="AC66" s="302">
        <f t="shared" si="2"/>
        <v>0</v>
      </c>
      <c r="AD66" s="239"/>
      <c r="AE66" s="239"/>
      <c r="AF66" s="235">
        <f t="shared" si="7"/>
        <v>792.6</v>
      </c>
      <c r="AG66" s="3">
        <v>0</v>
      </c>
      <c r="AH66" s="3"/>
      <c r="AI66" s="187">
        <v>8</v>
      </c>
      <c r="AJ66" s="3"/>
      <c r="AK66" s="13"/>
      <c r="AL66" s="3">
        <v>66.2</v>
      </c>
      <c r="AM66" s="3">
        <v>96.8</v>
      </c>
      <c r="AN66" s="3">
        <v>24.8</v>
      </c>
      <c r="AO66" s="3">
        <v>9.1999999999999993</v>
      </c>
      <c r="AP66" s="187">
        <v>4</v>
      </c>
      <c r="AQ66" s="187">
        <v>19.5</v>
      </c>
      <c r="AR66" s="187">
        <v>2.7</v>
      </c>
      <c r="AS66" s="187">
        <v>3.3</v>
      </c>
      <c r="AT66" s="3"/>
      <c r="AU66" s="3">
        <v>35</v>
      </c>
      <c r="AV66" s="3"/>
      <c r="AW66" s="3"/>
      <c r="AX66" s="11"/>
      <c r="AY66" s="11">
        <v>18</v>
      </c>
      <c r="AZ66" s="11">
        <v>17.600000000000001</v>
      </c>
      <c r="BA66" s="184">
        <v>109.6</v>
      </c>
      <c r="BB66" s="184">
        <v>357.4</v>
      </c>
      <c r="BC66" s="3">
        <v>10.5</v>
      </c>
      <c r="BD66" s="3">
        <v>10</v>
      </c>
      <c r="BE66" s="255">
        <v>182.5</v>
      </c>
      <c r="BF66" s="244">
        <f t="shared" si="3"/>
        <v>263</v>
      </c>
      <c r="BG66" s="247">
        <v>113.2</v>
      </c>
      <c r="BH66" s="13"/>
      <c r="BI66" s="13"/>
      <c r="BJ66" s="13">
        <v>87.9</v>
      </c>
      <c r="BK66" s="13">
        <v>61.9</v>
      </c>
      <c r="BL66" s="3"/>
      <c r="BM66" s="242"/>
      <c r="BN66" s="210">
        <f t="shared" si="4"/>
        <v>1917.2732074260002</v>
      </c>
      <c r="BO66" s="30"/>
      <c r="BP66" s="229"/>
      <c r="BQ66" s="229"/>
      <c r="BR66" s="216"/>
      <c r="BT66" s="229"/>
      <c r="BU66" s="216"/>
      <c r="BV66" s="229"/>
    </row>
    <row r="67" spans="1:74" x14ac:dyDescent="0.25">
      <c r="A67" s="2">
        <v>61</v>
      </c>
      <c r="B67" s="18" t="s">
        <v>57</v>
      </c>
      <c r="C67" s="299">
        <f t="shared" si="0"/>
        <v>17.5</v>
      </c>
      <c r="D67" s="17">
        <v>5.5</v>
      </c>
      <c r="E67" s="14">
        <v>12</v>
      </c>
      <c r="F67" s="298">
        <f t="shared" si="5"/>
        <v>662.1787208042</v>
      </c>
      <c r="G67" s="3">
        <v>412.9</v>
      </c>
      <c r="H67" s="3">
        <v>194.97872080419998</v>
      </c>
      <c r="I67" s="3">
        <v>47.1</v>
      </c>
      <c r="J67" s="11">
        <v>7.2</v>
      </c>
      <c r="K67" s="270"/>
      <c r="L67" s="255">
        <f t="shared" si="1"/>
        <v>108.60000000000001</v>
      </c>
      <c r="M67" s="13">
        <v>15.2</v>
      </c>
      <c r="N67" s="3">
        <v>24.1</v>
      </c>
      <c r="O67" s="3"/>
      <c r="P67" s="3"/>
      <c r="Q67" s="11">
        <v>0</v>
      </c>
      <c r="R67" s="3">
        <v>4.2</v>
      </c>
      <c r="S67" s="3"/>
      <c r="T67" s="3">
        <v>6.7</v>
      </c>
      <c r="U67" s="3"/>
      <c r="V67" s="3">
        <v>8.1</v>
      </c>
      <c r="W67" s="3"/>
      <c r="X67" s="3">
        <v>18</v>
      </c>
      <c r="Y67" s="3"/>
      <c r="Z67" s="11"/>
      <c r="AA67" s="11">
        <v>10</v>
      </c>
      <c r="AB67" s="184">
        <v>22.3</v>
      </c>
      <c r="AC67" s="302">
        <f t="shared" si="2"/>
        <v>0</v>
      </c>
      <c r="AD67" s="239"/>
      <c r="AE67" s="239"/>
      <c r="AF67" s="235">
        <f t="shared" si="7"/>
        <v>975.2</v>
      </c>
      <c r="AG67" s="3">
        <v>71</v>
      </c>
      <c r="AH67" s="3"/>
      <c r="AI67" s="187">
        <v>8</v>
      </c>
      <c r="AJ67" s="3">
        <v>63.3</v>
      </c>
      <c r="AK67" s="13"/>
      <c r="AL67" s="3">
        <v>43.8</v>
      </c>
      <c r="AM67" s="3">
        <v>124.7</v>
      </c>
      <c r="AN67" s="3">
        <v>28.6</v>
      </c>
      <c r="AO67" s="3">
        <v>28.3</v>
      </c>
      <c r="AP67" s="187">
        <v>4</v>
      </c>
      <c r="AQ67" s="187">
        <v>19.5</v>
      </c>
      <c r="AR67" s="187">
        <v>2.7</v>
      </c>
      <c r="AS67" s="187">
        <v>3.3</v>
      </c>
      <c r="AT67" s="3"/>
      <c r="AU67" s="3"/>
      <c r="AV67" s="3"/>
      <c r="AW67" s="3"/>
      <c r="AX67" s="11"/>
      <c r="AY67" s="11">
        <v>36</v>
      </c>
      <c r="AZ67" s="11">
        <v>17.600000000000001</v>
      </c>
      <c r="BA67" s="184">
        <v>137</v>
      </c>
      <c r="BB67" s="184">
        <v>357.4</v>
      </c>
      <c r="BC67" s="3">
        <v>12</v>
      </c>
      <c r="BD67" s="3">
        <v>18</v>
      </c>
      <c r="BE67" s="255">
        <v>182.5</v>
      </c>
      <c r="BF67" s="244">
        <f t="shared" si="3"/>
        <v>258.10000000000002</v>
      </c>
      <c r="BG67" s="247">
        <v>96.7</v>
      </c>
      <c r="BH67" s="13"/>
      <c r="BI67" s="13"/>
      <c r="BJ67" s="13">
        <v>101.6</v>
      </c>
      <c r="BK67" s="13">
        <v>59.8</v>
      </c>
      <c r="BL67" s="3"/>
      <c r="BM67" s="242"/>
      <c r="BN67" s="210">
        <f t="shared" si="4"/>
        <v>2204.0787208042002</v>
      </c>
      <c r="BO67" s="30"/>
      <c r="BP67" s="229"/>
      <c r="BQ67" s="229"/>
      <c r="BR67" s="216"/>
      <c r="BT67" s="229"/>
      <c r="BU67" s="216"/>
      <c r="BV67" s="229"/>
    </row>
    <row r="68" spans="1:74" x14ac:dyDescent="0.25">
      <c r="A68" s="2">
        <v>62</v>
      </c>
      <c r="B68" s="18" t="s">
        <v>58</v>
      </c>
      <c r="C68" s="299">
        <f t="shared" si="0"/>
        <v>18.600000000000001</v>
      </c>
      <c r="D68" s="17">
        <v>6.4000000000000021</v>
      </c>
      <c r="E68" s="14">
        <v>12.2</v>
      </c>
      <c r="F68" s="298">
        <f t="shared" si="5"/>
        <v>498.26349700849994</v>
      </c>
      <c r="G68" s="3">
        <v>314.8</v>
      </c>
      <c r="H68" s="3">
        <v>154.06349700849998</v>
      </c>
      <c r="I68" s="3">
        <v>29.4</v>
      </c>
      <c r="J68" s="11">
        <v>0</v>
      </c>
      <c r="K68" s="270"/>
      <c r="L68" s="255">
        <f t="shared" si="1"/>
        <v>75.399999999999991</v>
      </c>
      <c r="M68" s="13">
        <v>9.8000000000000007</v>
      </c>
      <c r="N68" s="3">
        <v>15.1</v>
      </c>
      <c r="O68" s="3"/>
      <c r="P68" s="3"/>
      <c r="Q68" s="11">
        <v>0</v>
      </c>
      <c r="R68" s="3">
        <v>4.2</v>
      </c>
      <c r="S68" s="3"/>
      <c r="T68" s="3">
        <v>6.1</v>
      </c>
      <c r="U68" s="3"/>
      <c r="V68" s="3"/>
      <c r="W68" s="3"/>
      <c r="X68" s="3">
        <v>18.5</v>
      </c>
      <c r="Y68" s="3"/>
      <c r="Z68" s="11"/>
      <c r="AA68" s="11">
        <v>10</v>
      </c>
      <c r="AB68" s="184">
        <v>11.7</v>
      </c>
      <c r="AC68" s="302">
        <f t="shared" si="2"/>
        <v>0</v>
      </c>
      <c r="AD68" s="239"/>
      <c r="AE68" s="239"/>
      <c r="AF68" s="235">
        <f t="shared" si="7"/>
        <v>612.70000000000005</v>
      </c>
      <c r="AG68" s="3">
        <v>0</v>
      </c>
      <c r="AH68" s="3"/>
      <c r="AI68" s="187">
        <v>8</v>
      </c>
      <c r="AJ68" s="3"/>
      <c r="AK68" s="13"/>
      <c r="AL68" s="3">
        <v>28.2</v>
      </c>
      <c r="AM68" s="3">
        <v>37.5</v>
      </c>
      <c r="AN68" s="3">
        <v>15.4</v>
      </c>
      <c r="AO68" s="3">
        <v>2</v>
      </c>
      <c r="AP68" s="187">
        <v>4</v>
      </c>
      <c r="AQ68" s="187">
        <v>19.5</v>
      </c>
      <c r="AR68" s="187">
        <v>2.8</v>
      </c>
      <c r="AS68" s="187">
        <v>3.3</v>
      </c>
      <c r="AT68" s="3"/>
      <c r="AU68" s="3"/>
      <c r="AV68" s="3"/>
      <c r="AW68" s="3"/>
      <c r="AX68" s="11"/>
      <c r="AY68" s="11"/>
      <c r="AZ68" s="11">
        <v>35.4</v>
      </c>
      <c r="BA68" s="184">
        <v>82.2</v>
      </c>
      <c r="BB68" s="184">
        <v>357.4</v>
      </c>
      <c r="BC68" s="3">
        <v>12</v>
      </c>
      <c r="BD68" s="3">
        <v>5</v>
      </c>
      <c r="BE68" s="255">
        <v>182.5</v>
      </c>
      <c r="BF68" s="244">
        <f t="shared" si="3"/>
        <v>132.9</v>
      </c>
      <c r="BG68" s="247">
        <v>60.9</v>
      </c>
      <c r="BH68" s="13"/>
      <c r="BI68" s="13"/>
      <c r="BJ68" s="13">
        <v>54.6</v>
      </c>
      <c r="BK68" s="13">
        <v>17.399999999999999</v>
      </c>
      <c r="BL68" s="3"/>
      <c r="BM68" s="242"/>
      <c r="BN68" s="210">
        <f t="shared" si="4"/>
        <v>1520.3634970085</v>
      </c>
      <c r="BO68" s="30"/>
      <c r="BP68" s="229"/>
      <c r="BQ68" s="229"/>
      <c r="BR68" s="216"/>
      <c r="BT68" s="229"/>
      <c r="BU68" s="216"/>
      <c r="BV68" s="229"/>
    </row>
    <row r="69" spans="1:74" x14ac:dyDescent="0.25">
      <c r="A69" s="2">
        <v>63</v>
      </c>
      <c r="B69" s="18" t="s">
        <v>59</v>
      </c>
      <c r="C69" s="299">
        <f t="shared" si="0"/>
        <v>13.9</v>
      </c>
      <c r="D69" s="17">
        <v>4.0999999999999996</v>
      </c>
      <c r="E69" s="14">
        <v>9.8000000000000007</v>
      </c>
      <c r="F69" s="298">
        <f t="shared" si="5"/>
        <v>415.69165250099996</v>
      </c>
      <c r="G69" s="3">
        <v>0</v>
      </c>
      <c r="H69" s="3">
        <v>166.69165250099999</v>
      </c>
      <c r="I69" s="3">
        <v>33.799999999999997</v>
      </c>
      <c r="J69" s="11">
        <v>215.2</v>
      </c>
      <c r="K69" s="270"/>
      <c r="L69" s="255">
        <f t="shared" si="1"/>
        <v>77.600000000000009</v>
      </c>
      <c r="M69" s="13">
        <v>9</v>
      </c>
      <c r="N69" s="3">
        <v>16.100000000000001</v>
      </c>
      <c r="O69" s="3"/>
      <c r="P69" s="3"/>
      <c r="Q69" s="11">
        <v>0</v>
      </c>
      <c r="R69" s="3">
        <v>4.2</v>
      </c>
      <c r="S69" s="3"/>
      <c r="T69" s="3">
        <v>2.6</v>
      </c>
      <c r="U69" s="3"/>
      <c r="V69" s="3"/>
      <c r="W69" s="3"/>
      <c r="X69" s="3">
        <v>22.5</v>
      </c>
      <c r="Y69" s="3"/>
      <c r="Z69" s="11"/>
      <c r="AA69" s="11">
        <v>10</v>
      </c>
      <c r="AB69" s="184">
        <v>13.2</v>
      </c>
      <c r="AC69" s="302">
        <f t="shared" si="2"/>
        <v>0</v>
      </c>
      <c r="AD69" s="239"/>
      <c r="AE69" s="239"/>
      <c r="AF69" s="235">
        <f t="shared" si="7"/>
        <v>612</v>
      </c>
      <c r="AG69" s="3">
        <v>0</v>
      </c>
      <c r="AH69" s="3"/>
      <c r="AI69" s="187">
        <v>8</v>
      </c>
      <c r="AJ69" s="3"/>
      <c r="AK69" s="13"/>
      <c r="AL69" s="3">
        <v>33.5</v>
      </c>
      <c r="AM69" s="3">
        <v>73.099999999999994</v>
      </c>
      <c r="AN69" s="3">
        <v>18.3</v>
      </c>
      <c r="AO69" s="3">
        <v>0</v>
      </c>
      <c r="AP69" s="187">
        <v>4</v>
      </c>
      <c r="AQ69" s="187">
        <v>19.5</v>
      </c>
      <c r="AR69" s="187">
        <v>2.8</v>
      </c>
      <c r="AS69" s="187">
        <v>3.3</v>
      </c>
      <c r="AT69" s="3"/>
      <c r="AU69" s="3"/>
      <c r="AV69" s="3"/>
      <c r="AW69" s="3"/>
      <c r="AX69" s="11"/>
      <c r="AY69" s="11"/>
      <c r="AZ69" s="11">
        <v>17.600000000000001</v>
      </c>
      <c r="BA69" s="184">
        <v>68.5</v>
      </c>
      <c r="BB69" s="184">
        <v>357.4</v>
      </c>
      <c r="BC69" s="3"/>
      <c r="BD69" s="3">
        <v>6</v>
      </c>
      <c r="BE69" s="255">
        <v>182.5</v>
      </c>
      <c r="BF69" s="244">
        <f t="shared" si="3"/>
        <v>145.19999999999999</v>
      </c>
      <c r="BG69" s="247">
        <v>48.2</v>
      </c>
      <c r="BH69" s="13"/>
      <c r="BI69" s="13"/>
      <c r="BJ69" s="13">
        <v>65</v>
      </c>
      <c r="BK69" s="13">
        <v>32</v>
      </c>
      <c r="BL69" s="3"/>
      <c r="BM69" s="242"/>
      <c r="BN69" s="210">
        <f t="shared" si="4"/>
        <v>1446.891652501</v>
      </c>
      <c r="BO69" s="30"/>
      <c r="BP69" s="229"/>
      <c r="BQ69" s="229"/>
      <c r="BR69" s="216"/>
      <c r="BT69" s="229"/>
      <c r="BU69" s="216"/>
      <c r="BV69" s="229"/>
    </row>
    <row r="70" spans="1:74" x14ac:dyDescent="0.25">
      <c r="A70" s="2">
        <v>64</v>
      </c>
      <c r="B70" s="18" t="s">
        <v>60</v>
      </c>
      <c r="C70" s="299">
        <f t="shared" si="0"/>
        <v>12.7</v>
      </c>
      <c r="D70" s="17"/>
      <c r="E70" s="14">
        <v>12.7</v>
      </c>
      <c r="F70" s="298">
        <f t="shared" si="5"/>
        <v>417.86349700849996</v>
      </c>
      <c r="G70" s="3">
        <v>0</v>
      </c>
      <c r="H70" s="3">
        <v>154.06349700849998</v>
      </c>
      <c r="I70" s="3">
        <v>12.7</v>
      </c>
      <c r="J70" s="11">
        <v>251.1</v>
      </c>
      <c r="K70" s="270"/>
      <c r="L70" s="255">
        <f t="shared" si="1"/>
        <v>91</v>
      </c>
      <c r="M70" s="13">
        <v>16</v>
      </c>
      <c r="N70" s="3">
        <v>32.700000000000003</v>
      </c>
      <c r="O70" s="3"/>
      <c r="P70" s="3"/>
      <c r="Q70" s="11">
        <v>0</v>
      </c>
      <c r="R70" s="3">
        <v>4.2</v>
      </c>
      <c r="S70" s="3"/>
      <c r="T70" s="3">
        <v>5</v>
      </c>
      <c r="U70" s="3"/>
      <c r="V70" s="3"/>
      <c r="W70" s="3"/>
      <c r="X70" s="3">
        <v>6.2</v>
      </c>
      <c r="Y70" s="3"/>
      <c r="Z70" s="11"/>
      <c r="AA70" s="11">
        <v>5</v>
      </c>
      <c r="AB70" s="184">
        <v>21.9</v>
      </c>
      <c r="AC70" s="302">
        <f t="shared" si="2"/>
        <v>0</v>
      </c>
      <c r="AD70" s="239"/>
      <c r="AE70" s="239"/>
      <c r="AF70" s="235">
        <f t="shared" si="7"/>
        <v>593.4</v>
      </c>
      <c r="AG70" s="3">
        <v>0</v>
      </c>
      <c r="AH70" s="3">
        <v>4.8</v>
      </c>
      <c r="AI70" s="187">
        <v>8</v>
      </c>
      <c r="AJ70" s="3">
        <v>34.799999999999997</v>
      </c>
      <c r="AK70" s="13"/>
      <c r="AL70" s="3">
        <v>0</v>
      </c>
      <c r="AM70" s="3">
        <v>0</v>
      </c>
      <c r="AN70" s="3">
        <v>17.5</v>
      </c>
      <c r="AO70" s="3">
        <v>0</v>
      </c>
      <c r="AP70" s="187">
        <v>4</v>
      </c>
      <c r="AQ70" s="187">
        <v>19.5</v>
      </c>
      <c r="AR70" s="187">
        <v>2.8</v>
      </c>
      <c r="AS70" s="187">
        <v>3.3</v>
      </c>
      <c r="AT70" s="3"/>
      <c r="AU70" s="3">
        <v>32</v>
      </c>
      <c r="AV70" s="3"/>
      <c r="AW70" s="3"/>
      <c r="AX70" s="11"/>
      <c r="AY70" s="11">
        <v>16.3</v>
      </c>
      <c r="AZ70" s="11">
        <v>17.600000000000001</v>
      </c>
      <c r="BA70" s="184">
        <v>68.5</v>
      </c>
      <c r="BB70" s="184">
        <v>357.4</v>
      </c>
      <c r="BC70" s="3"/>
      <c r="BD70" s="3">
        <v>6.9</v>
      </c>
      <c r="BE70" s="255">
        <v>182.5</v>
      </c>
      <c r="BF70" s="244">
        <f t="shared" si="3"/>
        <v>181.3</v>
      </c>
      <c r="BG70" s="247">
        <v>69</v>
      </c>
      <c r="BH70" s="13"/>
      <c r="BI70" s="13"/>
      <c r="BJ70" s="13">
        <v>62.1</v>
      </c>
      <c r="BK70" s="13">
        <v>50.2</v>
      </c>
      <c r="BL70" s="3"/>
      <c r="BM70" s="242"/>
      <c r="BN70" s="210">
        <f t="shared" si="4"/>
        <v>1478.7634970084998</v>
      </c>
      <c r="BO70" s="30"/>
      <c r="BP70" s="229"/>
      <c r="BQ70" s="229"/>
      <c r="BR70" s="216"/>
      <c r="BT70" s="229"/>
      <c r="BU70" s="216"/>
      <c r="BV70" s="229"/>
    </row>
    <row r="71" spans="1:74" x14ac:dyDescent="0.25">
      <c r="A71" s="2">
        <v>65</v>
      </c>
      <c r="B71" s="18" t="s">
        <v>61</v>
      </c>
      <c r="C71" s="299">
        <f t="shared" si="0"/>
        <v>13.4</v>
      </c>
      <c r="D71" s="17">
        <v>5</v>
      </c>
      <c r="E71" s="14">
        <v>8.4</v>
      </c>
      <c r="F71" s="298">
        <f t="shared" si="5"/>
        <v>606.75048788000004</v>
      </c>
      <c r="G71" s="3">
        <v>363.5</v>
      </c>
      <c r="H71" s="3">
        <v>202.05048787999999</v>
      </c>
      <c r="I71" s="3">
        <v>41.2</v>
      </c>
      <c r="J71" s="11">
        <v>0</v>
      </c>
      <c r="K71" s="270"/>
      <c r="L71" s="255">
        <f t="shared" si="1"/>
        <v>153.29999999999998</v>
      </c>
      <c r="M71" s="13">
        <v>15.1</v>
      </c>
      <c r="N71" s="3">
        <v>26.6</v>
      </c>
      <c r="O71" s="3"/>
      <c r="P71" s="3"/>
      <c r="Q71" s="11">
        <v>47.4</v>
      </c>
      <c r="R71" s="3">
        <v>8.4</v>
      </c>
      <c r="S71" s="3"/>
      <c r="T71" s="3">
        <v>4.7</v>
      </c>
      <c r="U71" s="3"/>
      <c r="V71" s="3"/>
      <c r="W71" s="3"/>
      <c r="X71" s="3">
        <v>22.5</v>
      </c>
      <c r="Y71" s="3"/>
      <c r="Z71" s="11"/>
      <c r="AA71" s="11">
        <v>10</v>
      </c>
      <c r="AB71" s="184">
        <v>18.600000000000001</v>
      </c>
      <c r="AC71" s="302">
        <f t="shared" si="2"/>
        <v>0</v>
      </c>
      <c r="AD71" s="239"/>
      <c r="AE71" s="239"/>
      <c r="AF71" s="235">
        <f t="shared" si="7"/>
        <v>904.1</v>
      </c>
      <c r="AG71" s="3">
        <v>0</v>
      </c>
      <c r="AH71" s="3"/>
      <c r="AI71" s="187">
        <v>8</v>
      </c>
      <c r="AJ71" s="3"/>
      <c r="AK71" s="13"/>
      <c r="AL71" s="3">
        <v>84.5</v>
      </c>
      <c r="AM71" s="3">
        <v>139.80000000000001</v>
      </c>
      <c r="AN71" s="3">
        <v>34.700000000000003</v>
      </c>
      <c r="AO71" s="3">
        <v>9</v>
      </c>
      <c r="AP71" s="187">
        <v>4</v>
      </c>
      <c r="AQ71" s="187">
        <v>19.5</v>
      </c>
      <c r="AR71" s="187">
        <v>2.8</v>
      </c>
      <c r="AS71" s="187">
        <v>3.3</v>
      </c>
      <c r="AT71" s="3"/>
      <c r="AU71" s="3"/>
      <c r="AV71" s="3"/>
      <c r="AW71" s="3">
        <v>64</v>
      </c>
      <c r="AX71" s="11"/>
      <c r="AY71" s="11">
        <v>54</v>
      </c>
      <c r="AZ71" s="11">
        <v>17.600000000000001</v>
      </c>
      <c r="BA71" s="184">
        <v>150.69999999999999</v>
      </c>
      <c r="BB71" s="184">
        <v>357.4</v>
      </c>
      <c r="BC71" s="3">
        <v>10.5</v>
      </c>
      <c r="BD71" s="3">
        <v>8.3000000000000007</v>
      </c>
      <c r="BE71" s="255">
        <v>182.5</v>
      </c>
      <c r="BF71" s="244">
        <f t="shared" si="3"/>
        <v>248.70000000000002</v>
      </c>
      <c r="BG71" s="247">
        <v>98.2</v>
      </c>
      <c r="BH71" s="13"/>
      <c r="BI71" s="13"/>
      <c r="BJ71" s="13">
        <v>123.1</v>
      </c>
      <c r="BK71" s="13">
        <v>27.4</v>
      </c>
      <c r="BL71" s="3"/>
      <c r="BM71" s="242"/>
      <c r="BN71" s="210">
        <f t="shared" si="4"/>
        <v>2108.75048788</v>
      </c>
      <c r="BO71" s="30"/>
      <c r="BP71" s="229"/>
      <c r="BQ71" s="229"/>
      <c r="BR71" s="216"/>
      <c r="BT71" s="229"/>
      <c r="BU71" s="216"/>
      <c r="BV71" s="229"/>
    </row>
    <row r="72" spans="1:74" x14ac:dyDescent="0.25">
      <c r="A72" s="2">
        <v>66</v>
      </c>
      <c r="B72" s="19" t="s">
        <v>62</v>
      </c>
      <c r="C72" s="299">
        <f t="shared" si="0"/>
        <v>12</v>
      </c>
      <c r="D72" s="17">
        <v>0</v>
      </c>
      <c r="E72" s="14">
        <v>12</v>
      </c>
      <c r="F72" s="298">
        <f t="shared" si="5"/>
        <v>140.81514636399999</v>
      </c>
      <c r="G72" s="3">
        <v>0</v>
      </c>
      <c r="H72" s="3">
        <v>60.61514636399999</v>
      </c>
      <c r="I72" s="3">
        <v>8.4</v>
      </c>
      <c r="J72" s="11">
        <v>71.8</v>
      </c>
      <c r="K72" s="270"/>
      <c r="L72" s="255">
        <f t="shared" ref="L72:L79" si="8">M72+N72+O72+P72+Q72+R72+S72+T72+U72+V72+W72+X72+Y72+Z72+AA72+AB72</f>
        <v>47.6</v>
      </c>
      <c r="M72" s="13">
        <v>9.4</v>
      </c>
      <c r="N72" s="3">
        <v>2.4</v>
      </c>
      <c r="O72" s="3"/>
      <c r="P72" s="3"/>
      <c r="Q72" s="11">
        <v>0</v>
      </c>
      <c r="R72" s="3">
        <v>4.2</v>
      </c>
      <c r="S72" s="3"/>
      <c r="T72" s="3">
        <v>5</v>
      </c>
      <c r="U72" s="3"/>
      <c r="V72" s="3"/>
      <c r="W72" s="3"/>
      <c r="X72" s="3">
        <v>6.2</v>
      </c>
      <c r="Y72" s="3"/>
      <c r="Z72" s="11"/>
      <c r="AA72" s="11">
        <v>5</v>
      </c>
      <c r="AB72" s="184">
        <v>15.4</v>
      </c>
      <c r="AC72" s="302">
        <f t="shared" ref="AC72:AC79" si="9">AD72+AE72</f>
        <v>0</v>
      </c>
      <c r="AD72" s="239"/>
      <c r="AE72" s="239"/>
      <c r="AF72" s="235">
        <f t="shared" si="7"/>
        <v>665.1</v>
      </c>
      <c r="AG72" s="3">
        <v>0</v>
      </c>
      <c r="AH72" s="3">
        <v>4</v>
      </c>
      <c r="AI72" s="187">
        <v>8</v>
      </c>
      <c r="AJ72" s="3"/>
      <c r="AK72" s="13"/>
      <c r="AL72" s="3">
        <v>17.100000000000001</v>
      </c>
      <c r="AM72" s="3">
        <v>38.700000000000003</v>
      </c>
      <c r="AN72" s="3">
        <v>11.2</v>
      </c>
      <c r="AO72" s="3">
        <v>0</v>
      </c>
      <c r="AP72" s="187">
        <v>4</v>
      </c>
      <c r="AQ72" s="187">
        <v>19.5</v>
      </c>
      <c r="AR72" s="187">
        <v>2.8</v>
      </c>
      <c r="AS72" s="187">
        <v>3.3</v>
      </c>
      <c r="AT72" s="3"/>
      <c r="AU72" s="3">
        <v>35.4</v>
      </c>
      <c r="AV72" s="3"/>
      <c r="AW72" s="3"/>
      <c r="AX72" s="11"/>
      <c r="AY72" s="11">
        <v>41</v>
      </c>
      <c r="AZ72" s="11">
        <v>17.600000000000001</v>
      </c>
      <c r="BA72" s="184">
        <v>41.1</v>
      </c>
      <c r="BB72" s="184">
        <v>357.4</v>
      </c>
      <c r="BC72" s="3"/>
      <c r="BD72" s="3">
        <v>0</v>
      </c>
      <c r="BE72" s="255">
        <v>182.5</v>
      </c>
      <c r="BF72" s="244">
        <f t="shared" ref="BF72:BF79" si="10">BG72+BH72+BI72+BJ72+BK72+BL72+BM72</f>
        <v>96.899999999999991</v>
      </c>
      <c r="BG72" s="247">
        <v>38.200000000000003</v>
      </c>
      <c r="BH72" s="13"/>
      <c r="BI72" s="13"/>
      <c r="BJ72" s="13">
        <v>39.9</v>
      </c>
      <c r="BK72" s="13">
        <v>18.8</v>
      </c>
      <c r="BL72" s="3"/>
      <c r="BM72" s="242"/>
      <c r="BN72" s="210">
        <f t="shared" ref="BN72:BN81" si="11">C72+F72+L72+AF72+BE72+BF72</f>
        <v>1144.9151463640001</v>
      </c>
      <c r="BO72" s="30"/>
      <c r="BP72" s="229"/>
      <c r="BQ72" s="229"/>
      <c r="BR72" s="216"/>
      <c r="BT72" s="229"/>
      <c r="BU72" s="216"/>
      <c r="BV72" s="229"/>
    </row>
    <row r="73" spans="1:74" x14ac:dyDescent="0.25">
      <c r="A73" s="2">
        <v>67</v>
      </c>
      <c r="B73" s="19" t="s">
        <v>63</v>
      </c>
      <c r="C73" s="299">
        <f t="shared" si="0"/>
        <v>29.2</v>
      </c>
      <c r="D73" s="17">
        <v>10</v>
      </c>
      <c r="E73" s="15">
        <v>19.2</v>
      </c>
      <c r="F73" s="298">
        <f t="shared" ref="F73:F79" si="12">G73+H73+I73+J73</f>
        <v>1490.6235404426</v>
      </c>
      <c r="G73" s="3">
        <v>850.2</v>
      </c>
      <c r="H73" s="3">
        <v>534.42354044259991</v>
      </c>
      <c r="I73" s="3">
        <v>106</v>
      </c>
      <c r="J73" s="11">
        <v>0</v>
      </c>
      <c r="K73" s="270"/>
      <c r="L73" s="255">
        <f t="shared" si="8"/>
        <v>150.40000000000003</v>
      </c>
      <c r="M73" s="13">
        <v>27</v>
      </c>
      <c r="N73" s="3">
        <v>48.9</v>
      </c>
      <c r="O73" s="3"/>
      <c r="P73" s="3"/>
      <c r="Q73" s="11">
        <v>0</v>
      </c>
      <c r="R73" s="3">
        <v>8.4</v>
      </c>
      <c r="S73" s="3"/>
      <c r="T73" s="3">
        <v>3.7</v>
      </c>
      <c r="U73" s="3"/>
      <c r="V73" s="3"/>
      <c r="W73" s="3"/>
      <c r="X73" s="3">
        <v>18.5</v>
      </c>
      <c r="Y73" s="3"/>
      <c r="Z73" s="11"/>
      <c r="AA73" s="11">
        <v>10.199999999999999</v>
      </c>
      <c r="AB73" s="184">
        <v>33.700000000000003</v>
      </c>
      <c r="AC73" s="302">
        <f t="shared" si="9"/>
        <v>0</v>
      </c>
      <c r="AD73" s="239"/>
      <c r="AE73" s="239"/>
      <c r="AF73" s="235">
        <f t="shared" si="7"/>
        <v>863</v>
      </c>
      <c r="AG73" s="3">
        <v>0</v>
      </c>
      <c r="AH73" s="3"/>
      <c r="AI73" s="187">
        <v>8</v>
      </c>
      <c r="AJ73" s="3"/>
      <c r="AK73" s="13"/>
      <c r="AL73" s="3">
        <v>90.2</v>
      </c>
      <c r="AM73" s="3">
        <v>193.5</v>
      </c>
      <c r="AN73" s="3">
        <v>22.8</v>
      </c>
      <c r="AO73" s="3">
        <v>0</v>
      </c>
      <c r="AP73" s="187">
        <v>4</v>
      </c>
      <c r="AQ73" s="187">
        <v>19.5</v>
      </c>
      <c r="AR73" s="187">
        <v>2.8</v>
      </c>
      <c r="AS73" s="187">
        <v>3.3</v>
      </c>
      <c r="AT73" s="3"/>
      <c r="AU73" s="3"/>
      <c r="AV73" s="3"/>
      <c r="AW73" s="3"/>
      <c r="AX73" s="11"/>
      <c r="AY73" s="11">
        <v>36</v>
      </c>
      <c r="AZ73" s="11">
        <v>17.600000000000001</v>
      </c>
      <c r="BA73" s="184">
        <v>95.9</v>
      </c>
      <c r="BB73" s="184">
        <v>357.4</v>
      </c>
      <c r="BC73" s="3"/>
      <c r="BD73" s="3">
        <v>12</v>
      </c>
      <c r="BE73" s="255"/>
      <c r="BF73" s="244">
        <f t="shared" si="10"/>
        <v>205</v>
      </c>
      <c r="BG73" s="247">
        <v>115.1</v>
      </c>
      <c r="BH73" s="13"/>
      <c r="BI73" s="13"/>
      <c r="BJ73" s="13">
        <v>89.9</v>
      </c>
      <c r="BK73" s="13">
        <v>0</v>
      </c>
      <c r="BL73" s="3"/>
      <c r="BM73" s="242"/>
      <c r="BN73" s="210">
        <f t="shared" si="11"/>
        <v>2738.2235404426001</v>
      </c>
      <c r="BO73" s="30"/>
      <c r="BP73" s="229"/>
      <c r="BQ73" s="229"/>
      <c r="BR73" s="216"/>
      <c r="BT73" s="229"/>
      <c r="BU73" s="216"/>
      <c r="BV73" s="229"/>
    </row>
    <row r="74" spans="1:74" x14ac:dyDescent="0.25">
      <c r="A74" s="2">
        <v>68</v>
      </c>
      <c r="B74" s="19" t="s">
        <v>64</v>
      </c>
      <c r="C74" s="299">
        <f t="shared" ref="C74:C79" si="13">D74+E74</f>
        <v>35.200000000000003</v>
      </c>
      <c r="D74" s="17">
        <v>4.7000000000000028</v>
      </c>
      <c r="E74" s="15">
        <v>30.5</v>
      </c>
      <c r="F74" s="298">
        <f t="shared" si="12"/>
        <v>1176.810141338148</v>
      </c>
      <c r="G74" s="3">
        <v>640.58353447964805</v>
      </c>
      <c r="H74" s="3">
        <v>406.6266068585</v>
      </c>
      <c r="I74" s="3">
        <v>129.6</v>
      </c>
      <c r="J74" s="11">
        <v>0</v>
      </c>
      <c r="K74" s="270"/>
      <c r="L74" s="255">
        <f t="shared" si="8"/>
        <v>192.17999999999998</v>
      </c>
      <c r="M74" s="13">
        <v>24</v>
      </c>
      <c r="N74" s="3">
        <v>44.28</v>
      </c>
      <c r="O74" s="3"/>
      <c r="P74" s="3"/>
      <c r="Q74" s="11">
        <v>57.3</v>
      </c>
      <c r="R74" s="3">
        <v>7.4</v>
      </c>
      <c r="S74" s="3"/>
      <c r="T74" s="3">
        <v>3.6</v>
      </c>
      <c r="U74" s="3"/>
      <c r="V74" s="3"/>
      <c r="W74" s="3"/>
      <c r="X74" s="3">
        <v>22.5</v>
      </c>
      <c r="Y74" s="3"/>
      <c r="Z74" s="11"/>
      <c r="AA74" s="11">
        <v>10</v>
      </c>
      <c r="AB74" s="184">
        <v>23.1</v>
      </c>
      <c r="AC74" s="302">
        <f t="shared" si="9"/>
        <v>0</v>
      </c>
      <c r="AD74" s="239"/>
      <c r="AE74" s="239"/>
      <c r="AF74" s="235">
        <f t="shared" si="7"/>
        <v>972.19999999999993</v>
      </c>
      <c r="AG74" s="3">
        <v>0</v>
      </c>
      <c r="AH74" s="3">
        <v>27.4</v>
      </c>
      <c r="AI74" s="187">
        <v>8</v>
      </c>
      <c r="AJ74" s="3">
        <v>82.6</v>
      </c>
      <c r="AK74" s="13"/>
      <c r="AL74" s="3">
        <v>97.7</v>
      </c>
      <c r="AM74" s="3">
        <v>129</v>
      </c>
      <c r="AN74" s="3">
        <v>26.4</v>
      </c>
      <c r="AO74" s="3">
        <v>11.2</v>
      </c>
      <c r="AP74" s="187">
        <v>4</v>
      </c>
      <c r="AQ74" s="187">
        <v>19.5</v>
      </c>
      <c r="AR74" s="187">
        <v>2.8</v>
      </c>
      <c r="AS74" s="187">
        <v>3.3</v>
      </c>
      <c r="AT74" s="3"/>
      <c r="AU74" s="3">
        <v>34.700000000000003</v>
      </c>
      <c r="AV74" s="3"/>
      <c r="AW74" s="3"/>
      <c r="AX74" s="11"/>
      <c r="AY74" s="11">
        <v>26</v>
      </c>
      <c r="AZ74" s="11">
        <v>17.600000000000001</v>
      </c>
      <c r="BA74" s="184">
        <v>109.6</v>
      </c>
      <c r="BB74" s="184">
        <v>357.4</v>
      </c>
      <c r="BC74" s="3"/>
      <c r="BD74" s="3">
        <v>15</v>
      </c>
      <c r="BE74" s="255"/>
      <c r="BF74" s="244">
        <f t="shared" si="10"/>
        <v>281.39999999999998</v>
      </c>
      <c r="BG74" s="247">
        <v>95.4</v>
      </c>
      <c r="BH74" s="13"/>
      <c r="BI74" s="13"/>
      <c r="BJ74" s="13">
        <v>81.099999999999994</v>
      </c>
      <c r="BK74" s="13">
        <v>104.9</v>
      </c>
      <c r="BL74" s="3"/>
      <c r="BM74" s="242"/>
      <c r="BN74" s="210">
        <f t="shared" si="11"/>
        <v>2657.7901413381483</v>
      </c>
      <c r="BO74" s="30"/>
      <c r="BP74" s="229"/>
      <c r="BQ74" s="229"/>
      <c r="BR74" s="216"/>
      <c r="BT74" s="229"/>
      <c r="BU74" s="216"/>
      <c r="BV74" s="229"/>
    </row>
    <row r="75" spans="1:74" x14ac:dyDescent="0.25">
      <c r="A75" s="2">
        <v>69</v>
      </c>
      <c r="B75" s="19" t="s">
        <v>65</v>
      </c>
      <c r="C75" s="299">
        <f t="shared" si="13"/>
        <v>26.3</v>
      </c>
      <c r="D75" s="17">
        <v>8</v>
      </c>
      <c r="E75" s="15">
        <v>18.3</v>
      </c>
      <c r="F75" s="298">
        <f t="shared" si="12"/>
        <v>1064.7528659908276</v>
      </c>
      <c r="G75" s="3">
        <v>690.42319271642748</v>
      </c>
      <c r="H75" s="3">
        <v>278.82967327439997</v>
      </c>
      <c r="I75" s="3">
        <v>88.3</v>
      </c>
      <c r="J75" s="11">
        <v>7.2</v>
      </c>
      <c r="K75" s="270"/>
      <c r="L75" s="255">
        <f t="shared" si="8"/>
        <v>188.39999999999998</v>
      </c>
      <c r="M75" s="13">
        <v>17.399999999999999</v>
      </c>
      <c r="N75" s="3">
        <v>32.700000000000003</v>
      </c>
      <c r="O75" s="3"/>
      <c r="P75" s="3">
        <v>2.1</v>
      </c>
      <c r="Q75" s="11">
        <v>24.5</v>
      </c>
      <c r="R75" s="3">
        <v>6.3</v>
      </c>
      <c r="S75" s="3"/>
      <c r="T75" s="3">
        <v>4.3</v>
      </c>
      <c r="U75" s="3"/>
      <c r="V75" s="3">
        <v>67.099999999999994</v>
      </c>
      <c r="W75" s="3"/>
      <c r="X75" s="3">
        <v>9.5</v>
      </c>
      <c r="Y75" s="3"/>
      <c r="Z75" s="11"/>
      <c r="AA75" s="11">
        <v>10</v>
      </c>
      <c r="AB75" s="184">
        <v>14.5</v>
      </c>
      <c r="AC75" s="302">
        <f t="shared" si="9"/>
        <v>0</v>
      </c>
      <c r="AD75" s="239"/>
      <c r="AE75" s="239"/>
      <c r="AF75" s="235">
        <f t="shared" si="7"/>
        <v>833.80000000000007</v>
      </c>
      <c r="AG75" s="3">
        <v>0</v>
      </c>
      <c r="AH75" s="3">
        <v>10</v>
      </c>
      <c r="AI75" s="187">
        <v>8</v>
      </c>
      <c r="AJ75" s="3">
        <v>45.7</v>
      </c>
      <c r="AK75" s="13"/>
      <c r="AL75" s="3">
        <v>29.7</v>
      </c>
      <c r="AM75" s="3">
        <v>98.9</v>
      </c>
      <c r="AN75" s="3">
        <v>30.5</v>
      </c>
      <c r="AO75" s="3">
        <v>11.1</v>
      </c>
      <c r="AP75" s="187">
        <v>4</v>
      </c>
      <c r="AQ75" s="187">
        <v>19.5</v>
      </c>
      <c r="AR75" s="187">
        <v>2.8</v>
      </c>
      <c r="AS75" s="187">
        <v>3.3</v>
      </c>
      <c r="AT75" s="3"/>
      <c r="AU75" s="3"/>
      <c r="AV75" s="3"/>
      <c r="AW75" s="3"/>
      <c r="AX75" s="11"/>
      <c r="AY75" s="11">
        <v>26</v>
      </c>
      <c r="AZ75" s="11">
        <v>17.600000000000001</v>
      </c>
      <c r="BA75" s="184">
        <v>150.69999999999999</v>
      </c>
      <c r="BB75" s="184">
        <v>357.4</v>
      </c>
      <c r="BC75" s="3"/>
      <c r="BD75" s="3">
        <v>18.600000000000001</v>
      </c>
      <c r="BE75" s="255"/>
      <c r="BF75" s="244">
        <f t="shared" si="10"/>
        <v>306.5</v>
      </c>
      <c r="BG75" s="247">
        <v>108.2</v>
      </c>
      <c r="BH75" s="13"/>
      <c r="BI75" s="13"/>
      <c r="BJ75" s="13">
        <v>93.8</v>
      </c>
      <c r="BK75" s="13">
        <v>104.5</v>
      </c>
      <c r="BL75" s="3"/>
      <c r="BM75" s="242"/>
      <c r="BN75" s="210">
        <f t="shared" si="11"/>
        <v>2419.7528659908276</v>
      </c>
      <c r="BO75" s="30"/>
      <c r="BP75" s="229"/>
      <c r="BQ75" s="229"/>
      <c r="BR75" s="216"/>
      <c r="BT75" s="229"/>
      <c r="BU75" s="216"/>
      <c r="BV75" s="229"/>
    </row>
    <row r="76" spans="1:74" ht="16.5" customHeight="1" x14ac:dyDescent="0.25">
      <c r="A76" s="2">
        <v>70</v>
      </c>
      <c r="B76" s="19" t="s">
        <v>66</v>
      </c>
      <c r="C76" s="299">
        <f t="shared" si="13"/>
        <v>23.3</v>
      </c>
      <c r="D76" s="17">
        <v>5</v>
      </c>
      <c r="E76" s="16">
        <v>18.3</v>
      </c>
      <c r="F76" s="298">
        <f t="shared" si="12"/>
        <v>906.85124558521738</v>
      </c>
      <c r="G76" s="3">
        <v>490.64491131041734</v>
      </c>
      <c r="H76" s="3">
        <v>345.5063342748</v>
      </c>
      <c r="I76" s="3">
        <v>70.7</v>
      </c>
      <c r="J76" s="11">
        <v>0</v>
      </c>
      <c r="K76" s="270"/>
      <c r="L76" s="255">
        <f t="shared" si="8"/>
        <v>175.7</v>
      </c>
      <c r="M76" s="13">
        <v>11.1</v>
      </c>
      <c r="N76" s="3">
        <v>37.200000000000003</v>
      </c>
      <c r="O76" s="3"/>
      <c r="P76" s="3"/>
      <c r="Q76" s="11">
        <v>62.3</v>
      </c>
      <c r="R76" s="3">
        <v>5.6</v>
      </c>
      <c r="S76" s="3"/>
      <c r="T76" s="3">
        <v>9.5</v>
      </c>
      <c r="U76" s="3"/>
      <c r="V76" s="3"/>
      <c r="W76" s="3"/>
      <c r="X76" s="3">
        <v>22.5</v>
      </c>
      <c r="Y76" s="3"/>
      <c r="Z76" s="11"/>
      <c r="AA76" s="11">
        <v>10</v>
      </c>
      <c r="AB76" s="184">
        <v>17.5</v>
      </c>
      <c r="AC76" s="302">
        <f t="shared" si="9"/>
        <v>0</v>
      </c>
      <c r="AD76" s="239"/>
      <c r="AE76" s="239"/>
      <c r="AF76" s="235">
        <f t="shared" si="7"/>
        <v>762.6</v>
      </c>
      <c r="AG76" s="3">
        <v>0</v>
      </c>
      <c r="AH76" s="3"/>
      <c r="AI76" s="187">
        <v>8</v>
      </c>
      <c r="AJ76" s="3"/>
      <c r="AK76" s="13"/>
      <c r="AL76" s="3">
        <v>44.9</v>
      </c>
      <c r="AM76" s="3">
        <v>135.5</v>
      </c>
      <c r="AN76" s="4">
        <v>27.5</v>
      </c>
      <c r="AO76" s="4">
        <v>0</v>
      </c>
      <c r="AP76" s="187">
        <v>4</v>
      </c>
      <c r="AQ76" s="187">
        <v>19.5</v>
      </c>
      <c r="AR76" s="187">
        <v>2.8</v>
      </c>
      <c r="AS76" s="187">
        <v>3.3</v>
      </c>
      <c r="AT76" s="3"/>
      <c r="AU76" s="3"/>
      <c r="AV76" s="3"/>
      <c r="AW76" s="3"/>
      <c r="AX76" s="11"/>
      <c r="AY76" s="11"/>
      <c r="AZ76" s="11">
        <v>17.600000000000001</v>
      </c>
      <c r="BA76" s="184">
        <v>109.6</v>
      </c>
      <c r="BB76" s="184">
        <v>357.4</v>
      </c>
      <c r="BC76" s="3">
        <v>17.5</v>
      </c>
      <c r="BD76" s="4">
        <v>15</v>
      </c>
      <c r="BE76" s="255">
        <v>182.5</v>
      </c>
      <c r="BF76" s="244">
        <f t="shared" si="10"/>
        <v>247.89999999999998</v>
      </c>
      <c r="BG76" s="247">
        <v>100.6</v>
      </c>
      <c r="BH76" s="13"/>
      <c r="BI76" s="13"/>
      <c r="BJ76" s="218">
        <v>108</v>
      </c>
      <c r="BK76" s="13">
        <v>39.299999999999997</v>
      </c>
      <c r="BL76" s="3"/>
      <c r="BM76" s="242"/>
      <c r="BN76" s="210">
        <f t="shared" si="11"/>
        <v>2298.8512455852174</v>
      </c>
      <c r="BO76" s="30"/>
      <c r="BP76" s="229"/>
      <c r="BQ76" s="229"/>
      <c r="BR76" s="216"/>
      <c r="BT76" s="229"/>
      <c r="BU76" s="216"/>
      <c r="BV76" s="229"/>
    </row>
    <row r="77" spans="1:74" x14ac:dyDescent="0.25">
      <c r="A77" s="2">
        <v>71</v>
      </c>
      <c r="B77" s="19" t="s">
        <v>67</v>
      </c>
      <c r="C77" s="299">
        <f t="shared" si="13"/>
        <v>26</v>
      </c>
      <c r="D77" s="17">
        <v>14</v>
      </c>
      <c r="E77" s="15">
        <v>12</v>
      </c>
      <c r="F77" s="298">
        <f t="shared" si="12"/>
        <v>1577.9756327628756</v>
      </c>
      <c r="G77" s="3">
        <v>933.83679109287561</v>
      </c>
      <c r="H77" s="243">
        <v>555.63884166999992</v>
      </c>
      <c r="I77" s="3">
        <v>88.5</v>
      </c>
      <c r="J77" s="11">
        <v>0</v>
      </c>
      <c r="K77" s="270"/>
      <c r="L77" s="255">
        <f t="shared" si="8"/>
        <v>159.30000000000001</v>
      </c>
      <c r="M77" s="218">
        <v>27.5</v>
      </c>
      <c r="N77" s="3">
        <v>61.3</v>
      </c>
      <c r="O77" s="3"/>
      <c r="P77" s="3"/>
      <c r="Q77" s="11">
        <v>0</v>
      </c>
      <c r="R77" s="4">
        <v>4.2</v>
      </c>
      <c r="S77" s="3"/>
      <c r="T77" s="4">
        <v>3.5</v>
      </c>
      <c r="U77" s="3"/>
      <c r="V77" s="3"/>
      <c r="W77" s="3"/>
      <c r="X77" s="4">
        <v>20.5</v>
      </c>
      <c r="Y77" s="3"/>
      <c r="Z77" s="11"/>
      <c r="AA77" s="12">
        <v>10.5</v>
      </c>
      <c r="AB77" s="287">
        <v>31.8</v>
      </c>
      <c r="AC77" s="302">
        <f t="shared" si="9"/>
        <v>0</v>
      </c>
      <c r="AD77" s="239"/>
      <c r="AE77" s="240"/>
      <c r="AF77" s="235">
        <f t="shared" si="7"/>
        <v>1059.0999999999999</v>
      </c>
      <c r="AG77" s="4">
        <v>45</v>
      </c>
      <c r="AH77" s="3"/>
      <c r="AI77" s="187">
        <v>8</v>
      </c>
      <c r="AJ77" s="4"/>
      <c r="AK77" s="13"/>
      <c r="AL77" s="4">
        <v>91.3</v>
      </c>
      <c r="AM77" s="3">
        <v>197.8</v>
      </c>
      <c r="AN77" s="3">
        <v>37.5</v>
      </c>
      <c r="AP77" s="187">
        <v>4</v>
      </c>
      <c r="AQ77" s="187">
        <v>19.5</v>
      </c>
      <c r="AR77" s="187">
        <v>2.8</v>
      </c>
      <c r="AS77" s="187">
        <v>3.3</v>
      </c>
      <c r="AT77" s="3"/>
      <c r="AU77" s="3"/>
      <c r="AV77" s="3"/>
      <c r="AW77" s="4"/>
      <c r="AX77" s="11"/>
      <c r="AY77" s="12">
        <v>30</v>
      </c>
      <c r="AZ77" s="12">
        <v>17.600000000000001</v>
      </c>
      <c r="BA77" s="184">
        <v>232.9</v>
      </c>
      <c r="BB77" s="184">
        <v>357.4</v>
      </c>
      <c r="BC77" s="3">
        <v>12</v>
      </c>
      <c r="BD77" s="3">
        <v>0</v>
      </c>
      <c r="BE77" s="255"/>
      <c r="BF77" s="244">
        <f t="shared" si="10"/>
        <v>268.60000000000002</v>
      </c>
      <c r="BG77" s="248">
        <v>96.1</v>
      </c>
      <c r="BH77" s="13"/>
      <c r="BI77" s="218"/>
      <c r="BJ77" s="218">
        <v>97.7</v>
      </c>
      <c r="BK77" s="218">
        <v>74.8</v>
      </c>
      <c r="BL77" s="3"/>
      <c r="BM77" s="242"/>
      <c r="BN77" s="210">
        <f t="shared" si="11"/>
        <v>3090.9756327628752</v>
      </c>
      <c r="BO77" s="30"/>
      <c r="BP77" s="229"/>
      <c r="BQ77" s="229"/>
      <c r="BR77" s="216"/>
      <c r="BT77" s="229"/>
      <c r="BU77" s="216"/>
      <c r="BV77" s="229"/>
    </row>
    <row r="78" spans="1:74" x14ac:dyDescent="0.25">
      <c r="A78" s="2">
        <v>72</v>
      </c>
      <c r="B78" s="19" t="s">
        <v>68</v>
      </c>
      <c r="C78" s="299">
        <f t="shared" si="13"/>
        <v>17</v>
      </c>
      <c r="D78" s="254">
        <v>5</v>
      </c>
      <c r="E78" s="15">
        <v>12</v>
      </c>
      <c r="F78" s="298">
        <f t="shared" si="12"/>
        <v>1984.1702958735</v>
      </c>
      <c r="G78" s="3">
        <v>1414.3</v>
      </c>
      <c r="H78" s="3">
        <v>381.37029587349997</v>
      </c>
      <c r="I78" s="287">
        <v>188.5</v>
      </c>
      <c r="J78" s="12">
        <v>0</v>
      </c>
      <c r="K78" s="271"/>
      <c r="L78" s="255">
        <f t="shared" si="8"/>
        <v>186.60000000000002</v>
      </c>
      <c r="M78" s="227">
        <v>24.1</v>
      </c>
      <c r="N78" s="4">
        <v>49.2</v>
      </c>
      <c r="O78" s="4"/>
      <c r="P78" s="4"/>
      <c r="Q78" s="12">
        <v>33.700000000000003</v>
      </c>
      <c r="R78" s="227">
        <v>5.6</v>
      </c>
      <c r="S78" s="4"/>
      <c r="T78" s="3">
        <v>8.6999999999999993</v>
      </c>
      <c r="U78" s="4"/>
      <c r="V78" s="4"/>
      <c r="W78" s="4"/>
      <c r="X78" s="3">
        <v>18.5</v>
      </c>
      <c r="Y78" s="4"/>
      <c r="Z78" s="12"/>
      <c r="AA78" s="11">
        <v>15</v>
      </c>
      <c r="AB78" s="184">
        <v>31.8</v>
      </c>
      <c r="AC78" s="302">
        <f t="shared" si="9"/>
        <v>0</v>
      </c>
      <c r="AD78" s="240"/>
      <c r="AE78" s="239"/>
      <c r="AF78" s="235">
        <f t="shared" si="7"/>
        <v>1232.5999999999999</v>
      </c>
      <c r="AG78" s="227">
        <v>252</v>
      </c>
      <c r="AH78" s="4"/>
      <c r="AI78" s="187">
        <v>8</v>
      </c>
      <c r="AJ78" s="13">
        <v>87.3</v>
      </c>
      <c r="AK78" s="218"/>
      <c r="AL78" s="238">
        <v>105.9</v>
      </c>
      <c r="AM78" s="238">
        <v>152.69999999999999</v>
      </c>
      <c r="AN78" s="187">
        <v>31.4</v>
      </c>
      <c r="AO78" s="3">
        <v>20.399999999999999</v>
      </c>
      <c r="AP78" s="187">
        <v>4</v>
      </c>
      <c r="AQ78" s="187">
        <v>19.5</v>
      </c>
      <c r="AR78" s="187">
        <v>2.8</v>
      </c>
      <c r="AS78" s="187">
        <v>3.3</v>
      </c>
      <c r="AT78" s="4"/>
      <c r="AU78" s="4">
        <v>35</v>
      </c>
      <c r="AV78" s="4"/>
      <c r="AX78" s="12"/>
      <c r="AY78" s="11">
        <v>54</v>
      </c>
      <c r="AZ78" s="11">
        <v>17.600000000000001</v>
      </c>
      <c r="BA78" s="184">
        <v>54.8</v>
      </c>
      <c r="BB78" s="184">
        <v>357.4</v>
      </c>
      <c r="BC78" s="3">
        <v>9</v>
      </c>
      <c r="BD78" s="238">
        <v>17.5</v>
      </c>
      <c r="BE78" s="255"/>
      <c r="BF78" s="244">
        <f t="shared" si="10"/>
        <v>420.59999999999997</v>
      </c>
      <c r="BG78" s="306">
        <v>218.2</v>
      </c>
      <c r="BH78" s="218"/>
      <c r="BI78" s="218"/>
      <c r="BJ78" s="13">
        <v>133.1</v>
      </c>
      <c r="BK78" s="13">
        <v>69.3</v>
      </c>
      <c r="BL78" s="4"/>
      <c r="BM78" s="252"/>
      <c r="BN78" s="210">
        <f t="shared" si="11"/>
        <v>3840.9702958734997</v>
      </c>
      <c r="BO78" s="226"/>
      <c r="BP78" s="229"/>
      <c r="BQ78" s="229"/>
      <c r="BR78" s="216"/>
      <c r="BT78" s="229"/>
      <c r="BU78" s="216"/>
      <c r="BV78" s="229"/>
    </row>
    <row r="79" spans="1:74" x14ac:dyDescent="0.25">
      <c r="A79" s="2">
        <v>73</v>
      </c>
      <c r="B79" s="320" t="s">
        <v>405</v>
      </c>
      <c r="C79" s="299">
        <f t="shared" si="13"/>
        <v>16.100000000000001</v>
      </c>
      <c r="D79" s="277">
        <v>4.0999999999999996</v>
      </c>
      <c r="E79" s="277">
        <v>12</v>
      </c>
      <c r="F79" s="298">
        <f t="shared" si="12"/>
        <v>977.40000000000009</v>
      </c>
      <c r="G79" s="227">
        <v>628.20000000000005</v>
      </c>
      <c r="H79" s="238">
        <v>219.6</v>
      </c>
      <c r="I79" s="3">
        <v>129.6</v>
      </c>
      <c r="J79" s="227"/>
      <c r="K79" s="270"/>
      <c r="L79" s="255">
        <f t="shared" si="8"/>
        <v>213.3</v>
      </c>
      <c r="M79" s="242">
        <v>37.200000000000003</v>
      </c>
      <c r="N79" s="227">
        <v>114.4</v>
      </c>
      <c r="O79" s="227"/>
      <c r="P79" s="227"/>
      <c r="Q79" s="227">
        <v>0</v>
      </c>
      <c r="R79" s="242">
        <v>4.2</v>
      </c>
      <c r="S79" s="227"/>
      <c r="T79" s="187">
        <v>3.7</v>
      </c>
      <c r="U79" s="3"/>
      <c r="V79" s="3"/>
      <c r="W79" s="3"/>
      <c r="X79" s="187">
        <v>18</v>
      </c>
      <c r="Y79" s="3"/>
      <c r="Z79" s="11"/>
      <c r="AA79" s="184">
        <v>10</v>
      </c>
      <c r="AB79" s="184">
        <v>25.8</v>
      </c>
      <c r="AC79" s="302">
        <f t="shared" si="9"/>
        <v>0</v>
      </c>
      <c r="AD79" s="239"/>
      <c r="AE79" s="303"/>
      <c r="AF79" s="235">
        <f t="shared" si="7"/>
        <v>877.80000000000007</v>
      </c>
      <c r="AG79" s="242"/>
      <c r="AH79" s="13">
        <v>15</v>
      </c>
      <c r="AI79" s="187">
        <v>8</v>
      </c>
      <c r="AJ79" s="186">
        <v>82.6</v>
      </c>
      <c r="AK79" s="13">
        <v>17</v>
      </c>
      <c r="AL79" s="3">
        <v>45</v>
      </c>
      <c r="AM79">
        <v>92.5</v>
      </c>
      <c r="AN79" s="238">
        <v>23.1</v>
      </c>
      <c r="AO79" s="187">
        <v>10</v>
      </c>
      <c r="AP79" s="187">
        <v>4</v>
      </c>
      <c r="AQ79" s="187">
        <v>19.600000000000001</v>
      </c>
      <c r="AR79" s="187">
        <v>2.8</v>
      </c>
      <c r="AS79" s="187">
        <v>3.3</v>
      </c>
      <c r="AT79" s="3"/>
      <c r="AU79" s="3">
        <v>30</v>
      </c>
      <c r="AV79" s="3"/>
      <c r="AW79" s="3"/>
      <c r="AX79" s="11"/>
      <c r="AY79" s="184">
        <v>26</v>
      </c>
      <c r="AZ79" s="184">
        <v>17.600000000000001</v>
      </c>
      <c r="BA79" s="184">
        <v>109.6</v>
      </c>
      <c r="BB79" s="184">
        <v>357.4</v>
      </c>
      <c r="BC79" s="242">
        <v>10.5</v>
      </c>
      <c r="BD79" s="242">
        <v>3.8</v>
      </c>
      <c r="BE79" s="255"/>
      <c r="BF79" s="244">
        <f t="shared" si="10"/>
        <v>532.4</v>
      </c>
      <c r="BG79" s="307">
        <v>139.30000000000001</v>
      </c>
      <c r="BH79" s="13"/>
      <c r="BI79" s="13"/>
      <c r="BJ79" s="252">
        <v>111.3</v>
      </c>
      <c r="BK79" s="13">
        <v>45.4</v>
      </c>
      <c r="BL79" s="3">
        <v>176.4</v>
      </c>
      <c r="BM79" s="227">
        <v>60</v>
      </c>
      <c r="BN79" s="210">
        <f t="shared" si="11"/>
        <v>2617.0000000000005</v>
      </c>
      <c r="BO79" s="30"/>
      <c r="BP79" s="229"/>
      <c r="BQ79" s="229"/>
      <c r="BR79" s="216"/>
      <c r="BS79" s="216"/>
      <c r="BT79" s="229"/>
      <c r="BU79" s="216"/>
      <c r="BV79" s="229"/>
    </row>
    <row r="80" spans="1:74" x14ac:dyDescent="0.25">
      <c r="A80" s="2"/>
      <c r="B80" s="320"/>
      <c r="C80" s="299"/>
      <c r="D80" s="300"/>
      <c r="E80" s="300"/>
      <c r="F80" s="298"/>
      <c r="G80" s="242"/>
      <c r="H80" s="3"/>
      <c r="I80" s="3"/>
      <c r="J80" s="242"/>
      <c r="K80" s="301"/>
      <c r="L80" s="249"/>
      <c r="N80" s="242"/>
      <c r="O80" s="242"/>
      <c r="P80" s="242"/>
      <c r="Q80" s="242"/>
      <c r="S80" s="242"/>
      <c r="U80" s="187"/>
      <c r="V80" s="187"/>
      <c r="W80" s="187"/>
      <c r="Y80" s="187"/>
      <c r="Z80" s="184"/>
      <c r="AC80" s="302"/>
      <c r="AD80" s="303"/>
      <c r="AF80" s="304"/>
      <c r="AH80" s="186"/>
      <c r="AI80" s="186"/>
      <c r="AK80" s="186"/>
      <c r="AL80" s="187"/>
      <c r="AM80" s="187"/>
      <c r="AP80" s="187"/>
      <c r="AQ80" s="187"/>
      <c r="AR80" s="187"/>
      <c r="AS80" s="187"/>
      <c r="AT80" s="187"/>
      <c r="AU80" s="187"/>
      <c r="AV80" s="187"/>
      <c r="AW80" s="187"/>
      <c r="AX80" s="184"/>
      <c r="BA80" s="184"/>
      <c r="BB80" s="184"/>
      <c r="BE80" s="302"/>
      <c r="BF80" s="244"/>
      <c r="BH80" s="186"/>
      <c r="BI80" s="252"/>
      <c r="BL80" s="186"/>
      <c r="BM80" s="242"/>
      <c r="BN80" s="210">
        <f t="shared" si="11"/>
        <v>0</v>
      </c>
      <c r="BO80" s="30"/>
      <c r="BP80" s="229"/>
      <c r="BQ80" s="229"/>
      <c r="BR80" s="216"/>
      <c r="BS80" s="216"/>
      <c r="BT80" s="229"/>
      <c r="BU80" s="216"/>
      <c r="BV80" s="229"/>
    </row>
    <row r="81" spans="1:74" ht="15.75" thickBot="1" x14ac:dyDescent="0.3">
      <c r="A81" s="321"/>
      <c r="B81" s="251"/>
      <c r="C81" s="285"/>
      <c r="D81" s="7"/>
      <c r="E81" s="7"/>
      <c r="F81" s="284"/>
      <c r="G81" s="252"/>
      <c r="H81" s="252"/>
      <c r="I81" s="252"/>
      <c r="J81" s="252"/>
      <c r="K81" s="286"/>
      <c r="L81" s="253"/>
      <c r="M81" s="252"/>
      <c r="N81" s="252"/>
      <c r="O81" s="252"/>
      <c r="P81" s="252"/>
      <c r="Q81" s="252"/>
      <c r="R81" s="252"/>
      <c r="S81" s="252"/>
      <c r="T81" s="238"/>
      <c r="U81" s="238"/>
      <c r="V81" s="238"/>
      <c r="W81" s="238"/>
      <c r="X81" s="238"/>
      <c r="Y81" s="238"/>
      <c r="Z81" s="287"/>
      <c r="AA81" s="287"/>
      <c r="AB81" s="287"/>
      <c r="AC81" s="288"/>
      <c r="AD81" s="289"/>
      <c r="AE81" s="289"/>
      <c r="AF81" s="290"/>
      <c r="AG81" s="252"/>
      <c r="AH81" s="291"/>
      <c r="AI81" s="291"/>
      <c r="AJ81" s="291"/>
      <c r="AK81" s="291"/>
      <c r="AL81" s="238"/>
      <c r="AM81" s="238"/>
      <c r="AN81" s="238"/>
      <c r="AO81" s="238"/>
      <c r="AP81" s="238"/>
      <c r="AQ81" s="238"/>
      <c r="AR81" s="238"/>
      <c r="AS81" s="238"/>
      <c r="AT81" s="238"/>
      <c r="AU81" s="238"/>
      <c r="AV81" s="238"/>
      <c r="AW81" s="238"/>
      <c r="AX81" s="287"/>
      <c r="AY81" s="287"/>
      <c r="AZ81" s="287"/>
      <c r="BA81" s="287"/>
      <c r="BB81" s="287"/>
      <c r="BC81" s="252"/>
      <c r="BD81" s="252"/>
      <c r="BE81" s="255"/>
      <c r="BF81" s="283"/>
      <c r="BG81" s="308"/>
      <c r="BH81" s="398"/>
      <c r="BI81" s="291"/>
      <c r="BJ81" s="291"/>
      <c r="BK81" s="13"/>
      <c r="BL81" s="291"/>
      <c r="BM81" s="252"/>
      <c r="BN81" s="210">
        <f t="shared" si="11"/>
        <v>0</v>
      </c>
      <c r="BO81" s="278"/>
      <c r="BP81" s="229"/>
      <c r="BQ81" s="229"/>
      <c r="BR81" s="216"/>
      <c r="BS81" s="216"/>
      <c r="BT81" s="229"/>
      <c r="BU81" s="216"/>
      <c r="BV81" s="229"/>
    </row>
    <row r="82" spans="1:74" ht="15.75" thickBot="1" x14ac:dyDescent="0.3">
      <c r="A82" s="420" t="s">
        <v>69</v>
      </c>
      <c r="B82" s="421"/>
      <c r="C82" s="27">
        <f>SUM(C7:C79)</f>
        <v>1270.1000000000001</v>
      </c>
      <c r="D82" s="27">
        <f>SUM(D7:D81)</f>
        <v>381.00000000000006</v>
      </c>
      <c r="E82" s="27">
        <f>SUM(E7:E79)</f>
        <v>889.10000000000014</v>
      </c>
      <c r="F82" s="27">
        <f>SUM(F7:F81)</f>
        <v>68213.258507920778</v>
      </c>
      <c r="G82" s="27">
        <f>SUM(G7:G81)</f>
        <v>41475.488429599376</v>
      </c>
      <c r="H82" s="27">
        <f>SUM(H7:H81)</f>
        <v>19113.070078321391</v>
      </c>
      <c r="I82" s="27">
        <f>SUM(I7:I81)</f>
        <v>6939.4999999999982</v>
      </c>
      <c r="J82" s="27">
        <f>SUM(J7:J78)</f>
        <v>685.19999999999993</v>
      </c>
      <c r="K82" s="27">
        <f>SUM(K7:K78)</f>
        <v>0</v>
      </c>
      <c r="L82" s="27">
        <f>SUM(L7:L81)</f>
        <v>11706.46</v>
      </c>
      <c r="M82" s="27">
        <f>SUM(M7:M81)</f>
        <v>1472.62</v>
      </c>
      <c r="N82" s="27">
        <f>SUM(N7:N81)</f>
        <v>2749.38</v>
      </c>
      <c r="O82" s="27">
        <f>SUM(O7:O78)</f>
        <v>0</v>
      </c>
      <c r="P82" s="27">
        <f>SUM(P7:P78)</f>
        <v>56.500000000000007</v>
      </c>
      <c r="Q82" s="27">
        <f>SUM(Q7:Q81)</f>
        <v>1443.6</v>
      </c>
      <c r="R82" s="27">
        <f>SUM(R7:R81)</f>
        <v>372.49999999999977</v>
      </c>
      <c r="S82" s="27">
        <f>SUM(S7:S78)</f>
        <v>0</v>
      </c>
      <c r="T82" s="27">
        <f>SUM(T7:T81)</f>
        <v>404.3</v>
      </c>
      <c r="U82" s="27">
        <f>SUM(U7:U78)</f>
        <v>311.2</v>
      </c>
      <c r="V82" s="27">
        <f>SUM(V7:V78)</f>
        <v>401.9</v>
      </c>
      <c r="W82" s="27">
        <f>SUM(W7:W78)</f>
        <v>0</v>
      </c>
      <c r="X82" s="27">
        <f>SUM(X7:X81)</f>
        <v>1396.0000000000002</v>
      </c>
      <c r="Y82" s="27">
        <f>SUM(Y7:Y78)</f>
        <v>9.9</v>
      </c>
      <c r="Z82" s="27">
        <f>SUM(Z7:Z78)</f>
        <v>0</v>
      </c>
      <c r="AA82" s="27">
        <f>SUM(AA7:AA81)</f>
        <v>829.40000000000009</v>
      </c>
      <c r="AB82" s="27">
        <f>SUM(AB7:AB81)</f>
        <v>2259.1600000000003</v>
      </c>
      <c r="AC82" s="27">
        <f>SUM(AC7:AC81)</f>
        <v>0</v>
      </c>
      <c r="AD82" s="27">
        <f>SUM(AD7:AD78)</f>
        <v>0</v>
      </c>
      <c r="AE82" s="27">
        <f>SUM(AE7:AE81)</f>
        <v>0</v>
      </c>
      <c r="AF82" s="27">
        <f t="shared" ref="AF82:AK82" si="14">SUM(AF7:AF81)</f>
        <v>64650.869999999974</v>
      </c>
      <c r="AG82" s="27">
        <f t="shared" si="14"/>
        <v>3303.1</v>
      </c>
      <c r="AH82" s="27">
        <f t="shared" si="14"/>
        <v>210.10000000000002</v>
      </c>
      <c r="AI82" s="27">
        <f t="shared" si="14"/>
        <v>584</v>
      </c>
      <c r="AJ82" s="27">
        <f t="shared" si="14"/>
        <v>2558.5700000000006</v>
      </c>
      <c r="AK82" s="27">
        <f t="shared" si="14"/>
        <v>51</v>
      </c>
      <c r="AL82" s="27">
        <f t="shared" ref="AL82:AS82" si="15">SUM(AL7:AL81)</f>
        <v>4124.5</v>
      </c>
      <c r="AM82" s="27">
        <f t="shared" si="15"/>
        <v>7149.4999999999973</v>
      </c>
      <c r="AN82" s="27">
        <f t="shared" si="15"/>
        <v>2036.6000000000006</v>
      </c>
      <c r="AO82" s="27">
        <f t="shared" si="15"/>
        <v>513.30000000000018</v>
      </c>
      <c r="AP82" s="27">
        <f t="shared" si="15"/>
        <v>289.5</v>
      </c>
      <c r="AQ82" s="27">
        <f t="shared" si="15"/>
        <v>1423.6</v>
      </c>
      <c r="AR82" s="27">
        <f t="shared" si="15"/>
        <v>198.30000000000007</v>
      </c>
      <c r="AS82" s="201">
        <f t="shared" si="15"/>
        <v>240.90000000000032</v>
      </c>
      <c r="AT82" s="201">
        <f>SUM(AT7:AT81)</f>
        <v>0</v>
      </c>
      <c r="AU82" s="201">
        <f>SUM(AU7:AU81)</f>
        <v>927.9</v>
      </c>
      <c r="AV82" s="201">
        <f t="shared" ref="AV82:AX82" si="16">SUM(AV7:AV78)</f>
        <v>0</v>
      </c>
      <c r="AW82" s="201">
        <v>402</v>
      </c>
      <c r="AX82" s="202">
        <f t="shared" si="16"/>
        <v>0</v>
      </c>
      <c r="AY82" s="202">
        <f t="shared" ref="AY82:BD82" si="17">SUM(AY7:AY81)</f>
        <v>2009.3000000000002</v>
      </c>
      <c r="AZ82" s="202">
        <f t="shared" si="17"/>
        <v>1286.1999999999998</v>
      </c>
      <c r="BA82" s="202">
        <f t="shared" si="17"/>
        <v>9619.100000000004</v>
      </c>
      <c r="BB82" s="202">
        <f t="shared" si="17"/>
        <v>26090.20000000003</v>
      </c>
      <c r="BC82" s="203">
        <f t="shared" si="17"/>
        <v>707</v>
      </c>
      <c r="BD82" s="203">
        <f t="shared" si="17"/>
        <v>874.19999999999982</v>
      </c>
      <c r="BE82" s="201">
        <f>SUM(BE7:BE81)</f>
        <v>7300</v>
      </c>
      <c r="BF82" s="199">
        <f>SUM(BF7:BF79)</f>
        <v>20262.900000000005</v>
      </c>
      <c r="BG82" s="203">
        <f>SUM(BG7:BG81)</f>
        <v>9179.2000000000007</v>
      </c>
      <c r="BH82" s="203">
        <f>SUM(BH7:BH78)</f>
        <v>792</v>
      </c>
      <c r="BI82" s="203">
        <v>48</v>
      </c>
      <c r="BJ82" s="203">
        <f>SUM(BJ7:BJ81)</f>
        <v>7252.0000000000009</v>
      </c>
      <c r="BK82" s="203">
        <f>SUM(BK7:BK81)</f>
        <v>2755.3000000000011</v>
      </c>
      <c r="BL82" s="194">
        <f>SUM(BL79:BL79)</f>
        <v>176.4</v>
      </c>
      <c r="BM82" s="29"/>
      <c r="BN82" s="29">
        <f>SUM(BN7:BN81)</f>
        <v>173403.58850792079</v>
      </c>
      <c r="BO82" s="28">
        <f>SUM(BO7:BO79)</f>
        <v>0</v>
      </c>
      <c r="BP82" s="229"/>
      <c r="BQ82" s="229"/>
      <c r="BR82" s="216"/>
      <c r="BS82" s="216"/>
    </row>
    <row r="83" spans="1:74" s="146" customFormat="1" x14ac:dyDescent="0.25">
      <c r="C83" s="237"/>
      <c r="D83" s="237"/>
      <c r="E83" s="237"/>
      <c r="F83" s="237"/>
      <c r="G83" s="395"/>
      <c r="H83" s="395"/>
      <c r="I83" s="395"/>
      <c r="J83" s="395"/>
      <c r="L83" s="237"/>
      <c r="M83" s="237"/>
      <c r="N83" s="237"/>
      <c r="P83" s="237"/>
      <c r="Q83" s="237"/>
      <c r="R83" s="237"/>
      <c r="T83" s="237"/>
      <c r="U83" s="237"/>
      <c r="V83" s="237"/>
      <c r="X83" s="237"/>
      <c r="Y83" s="237"/>
      <c r="AA83" s="237"/>
      <c r="AB83" s="237"/>
      <c r="AC83" s="237"/>
      <c r="AD83" s="237"/>
      <c r="AE83" s="237"/>
      <c r="AG83" s="237"/>
      <c r="AH83" s="237"/>
      <c r="AI83" s="237"/>
      <c r="AJ83" s="237"/>
      <c r="AK83" s="237"/>
      <c r="AL83" s="395"/>
      <c r="AM83" s="395"/>
      <c r="AN83" s="237"/>
      <c r="AO83" s="237"/>
      <c r="AP83" s="237"/>
      <c r="AQ83" s="237"/>
      <c r="AR83" s="237"/>
      <c r="AS83" s="237"/>
      <c r="AT83" s="237"/>
      <c r="AU83" s="237"/>
      <c r="AW83" s="237"/>
      <c r="AY83" s="237"/>
      <c r="AZ83" s="237"/>
      <c r="BA83" s="237"/>
      <c r="BB83" s="237"/>
      <c r="BC83" s="237"/>
      <c r="BD83" s="237"/>
      <c r="BE83" s="237"/>
      <c r="BG83" s="273"/>
      <c r="BH83" s="399"/>
      <c r="BI83" s="399"/>
      <c r="BJ83" s="399"/>
      <c r="BK83" s="399"/>
      <c r="BL83" s="237"/>
      <c r="BM83" s="237"/>
      <c r="BN83" s="322"/>
    </row>
    <row r="84" spans="1:74" x14ac:dyDescent="0.25">
      <c r="G84" s="216"/>
      <c r="H84" s="21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M84" s="216"/>
      <c r="BN84" s="330"/>
    </row>
    <row r="85" spans="1:74" x14ac:dyDescent="0.25"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N85" s="323"/>
    </row>
  </sheetData>
  <mergeCells count="18">
    <mergeCell ref="BO5:BO6"/>
    <mergeCell ref="A82:B82"/>
    <mergeCell ref="BN4:BN6"/>
    <mergeCell ref="C4:BG4"/>
    <mergeCell ref="D5:E5"/>
    <mergeCell ref="AH5:BD5"/>
    <mergeCell ref="BG5:BL5"/>
    <mergeCell ref="G5:J5"/>
    <mergeCell ref="A1:BN1"/>
    <mergeCell ref="A2:AF2"/>
    <mergeCell ref="C5:C6"/>
    <mergeCell ref="F5:F6"/>
    <mergeCell ref="K5:K6"/>
    <mergeCell ref="M5:AA5"/>
    <mergeCell ref="AC5:AE5"/>
    <mergeCell ref="BF5:BF6"/>
    <mergeCell ref="BE5:BE6"/>
    <mergeCell ref="L5:L6"/>
  </mergeCells>
  <pageMargins left="0" right="0" top="0" bottom="0" header="0.31496062992125984" footer="0.31496062992125984"/>
  <pageSetup paperSize="9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view="pageBreakPreview" zoomScale="60" zoomScaleNormal="100" workbookViewId="0">
      <selection activeCell="L17" sqref="L17"/>
    </sheetView>
  </sheetViews>
  <sheetFormatPr defaultRowHeight="15" x14ac:dyDescent="0.25"/>
  <cols>
    <col min="1" max="1" width="5.5703125" customWidth="1"/>
    <col min="2" max="2" width="51.28515625" customWidth="1"/>
    <col min="3" max="3" width="40.42578125" customWidth="1"/>
  </cols>
  <sheetData>
    <row r="1" spans="1:3" x14ac:dyDescent="0.25">
      <c r="A1" s="32"/>
      <c r="B1" s="33"/>
      <c r="C1" s="34" t="s">
        <v>353</v>
      </c>
    </row>
    <row r="2" spans="1:3" x14ac:dyDescent="0.25">
      <c r="A2" s="32"/>
      <c r="B2" s="33"/>
      <c r="C2" s="35"/>
    </row>
    <row r="3" spans="1:3" ht="15.75" x14ac:dyDescent="0.25">
      <c r="A3" s="36"/>
      <c r="B3" s="37"/>
      <c r="C3" s="38" t="s">
        <v>125</v>
      </c>
    </row>
    <row r="4" spans="1:3" ht="15.75" x14ac:dyDescent="0.25">
      <c r="A4" s="36"/>
      <c r="B4" s="37"/>
      <c r="C4" s="38" t="s">
        <v>126</v>
      </c>
    </row>
    <row r="5" spans="1:3" ht="15.75" x14ac:dyDescent="0.25">
      <c r="A5" s="36"/>
      <c r="B5" s="37"/>
      <c r="C5" s="38" t="s">
        <v>127</v>
      </c>
    </row>
    <row r="6" spans="1:3" ht="15.75" x14ac:dyDescent="0.25">
      <c r="A6" s="36"/>
      <c r="B6" s="37"/>
      <c r="C6" s="38" t="s">
        <v>402</v>
      </c>
    </row>
    <row r="7" spans="1:3" ht="15.75" x14ac:dyDescent="0.25">
      <c r="A7" s="36"/>
      <c r="B7" s="37"/>
      <c r="C7" s="38" t="s">
        <v>128</v>
      </c>
    </row>
    <row r="8" spans="1:3" ht="15.75" x14ac:dyDescent="0.25">
      <c r="A8" s="36"/>
      <c r="B8" s="37"/>
      <c r="C8" s="38"/>
    </row>
    <row r="9" spans="1:3" ht="24" customHeight="1" x14ac:dyDescent="0.25">
      <c r="A9" s="504" t="s">
        <v>399</v>
      </c>
      <c r="B9" s="504"/>
      <c r="C9" s="504"/>
    </row>
    <row r="10" spans="1:3" ht="15" customHeight="1" x14ac:dyDescent="0.25">
      <c r="A10" s="504"/>
      <c r="B10" s="504"/>
      <c r="C10" s="504"/>
    </row>
    <row r="11" spans="1:3" ht="39.75" customHeight="1" x14ac:dyDescent="0.25">
      <c r="A11" s="504"/>
      <c r="B11" s="504"/>
      <c r="C11" s="504"/>
    </row>
    <row r="12" spans="1:3" ht="16.5" thickBot="1" x14ac:dyDescent="0.3">
      <c r="A12" s="391"/>
      <c r="B12" s="391"/>
      <c r="C12" s="391"/>
    </row>
    <row r="13" spans="1:3" x14ac:dyDescent="0.25">
      <c r="A13" s="505" t="s">
        <v>129</v>
      </c>
      <c r="B13" s="507" t="s">
        <v>130</v>
      </c>
      <c r="C13" s="509" t="s">
        <v>131</v>
      </c>
    </row>
    <row r="14" spans="1:3" ht="15.75" thickBot="1" x14ac:dyDescent="0.3">
      <c r="A14" s="506"/>
      <c r="B14" s="508"/>
      <c r="C14" s="510"/>
    </row>
    <row r="15" spans="1:3" s="42" customFormat="1" ht="34.5" customHeight="1" thickBot="1" x14ac:dyDescent="0.3">
      <c r="A15" s="43">
        <v>1</v>
      </c>
      <c r="B15" s="44" t="s">
        <v>151</v>
      </c>
      <c r="C15" s="45">
        <v>26021.1</v>
      </c>
    </row>
    <row r="16" spans="1:3" s="42" customFormat="1" ht="39" customHeight="1" thickBot="1" x14ac:dyDescent="0.3">
      <c r="A16" s="511" t="s">
        <v>69</v>
      </c>
      <c r="B16" s="512"/>
      <c r="C16" s="48">
        <f>SUM(C15:C15)</f>
        <v>26021.1</v>
      </c>
    </row>
    <row r="17" spans="1:3" ht="39" customHeight="1" x14ac:dyDescent="0.25">
      <c r="A17" s="36"/>
      <c r="B17" s="37"/>
      <c r="C17" s="36"/>
    </row>
    <row r="18" spans="1:3" ht="39" customHeight="1" x14ac:dyDescent="0.25">
      <c r="A18" s="36"/>
      <c r="B18" s="49" t="s">
        <v>400</v>
      </c>
      <c r="C18" s="36"/>
    </row>
    <row r="19" spans="1:3" ht="15" customHeight="1" x14ac:dyDescent="0.25">
      <c r="A19" s="50"/>
      <c r="B19" s="49" t="s">
        <v>401</v>
      </c>
      <c r="C19" s="38" t="s">
        <v>132</v>
      </c>
    </row>
    <row r="20" spans="1:3" ht="39" customHeight="1" x14ac:dyDescent="0.25"/>
    <row r="21" spans="1:3" ht="39" customHeight="1" x14ac:dyDescent="0.25"/>
    <row r="22" spans="1:3" ht="39" customHeight="1" x14ac:dyDescent="0.25"/>
    <row r="23" spans="1:3" ht="39" customHeight="1" x14ac:dyDescent="0.25"/>
    <row r="24" spans="1:3" ht="39" customHeight="1" x14ac:dyDescent="0.25"/>
    <row r="25" spans="1:3" ht="39" customHeight="1" x14ac:dyDescent="0.25"/>
    <row r="26" spans="1:3" ht="39" customHeight="1" x14ac:dyDescent="0.25"/>
    <row r="27" spans="1:3" ht="39" customHeight="1" x14ac:dyDescent="0.25"/>
    <row r="28" spans="1:3" ht="39" customHeight="1" x14ac:dyDescent="0.25"/>
    <row r="29" spans="1:3" ht="39" customHeight="1" x14ac:dyDescent="0.25"/>
    <row r="30" spans="1:3" ht="39" customHeight="1" x14ac:dyDescent="0.25"/>
    <row r="31" spans="1:3" ht="39" customHeight="1" x14ac:dyDescent="0.25"/>
    <row r="32" spans="1:3" ht="39" customHeight="1" x14ac:dyDescent="0.25"/>
    <row r="33" ht="39" customHeight="1" x14ac:dyDescent="0.25"/>
    <row r="34" ht="39" customHeight="1" x14ac:dyDescent="0.25"/>
    <row r="35" ht="39" customHeight="1" x14ac:dyDescent="0.25"/>
    <row r="36" ht="39" customHeight="1" x14ac:dyDescent="0.25"/>
    <row r="37" ht="39" customHeight="1" x14ac:dyDescent="0.25"/>
    <row r="38" ht="39" customHeight="1" x14ac:dyDescent="0.25"/>
    <row r="39" ht="39" customHeight="1" x14ac:dyDescent="0.25"/>
    <row r="40" ht="39" customHeight="1" x14ac:dyDescent="0.25"/>
    <row r="41" ht="39" customHeight="1" x14ac:dyDescent="0.25"/>
    <row r="42" ht="39" customHeight="1" x14ac:dyDescent="0.25"/>
    <row r="43" ht="39" customHeight="1" x14ac:dyDescent="0.25"/>
    <row r="44" ht="39" customHeight="1" x14ac:dyDescent="0.25"/>
    <row r="45" ht="39" customHeight="1" x14ac:dyDescent="0.25"/>
    <row r="46" ht="39" customHeight="1" x14ac:dyDescent="0.25"/>
    <row r="47" ht="39" customHeight="1" x14ac:dyDescent="0.25"/>
    <row r="48" ht="39" customHeight="1" x14ac:dyDescent="0.25"/>
    <row r="49" ht="39" customHeight="1" x14ac:dyDescent="0.25"/>
    <row r="50" ht="39" customHeight="1" x14ac:dyDescent="0.25"/>
    <row r="51" ht="39" customHeight="1" x14ac:dyDescent="0.25"/>
    <row r="52" ht="39" customHeight="1" x14ac:dyDescent="0.25"/>
  </sheetData>
  <mergeCells count="5">
    <mergeCell ref="A9:C11"/>
    <mergeCell ref="A13:A14"/>
    <mergeCell ref="B13:B14"/>
    <mergeCell ref="C13:C14"/>
    <mergeCell ref="A16:B16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5"/>
  <sheetViews>
    <sheetView workbookViewId="0">
      <selection activeCell="B2" sqref="B2:H71"/>
    </sheetView>
  </sheetViews>
  <sheetFormatPr defaultRowHeight="15" x14ac:dyDescent="0.25"/>
  <cols>
    <col min="2" max="2" width="19.140625" customWidth="1"/>
  </cols>
  <sheetData>
    <row r="2" spans="1:8" x14ac:dyDescent="0.25">
      <c r="A2" s="352">
        <v>1</v>
      </c>
      <c r="B2" s="345" t="s">
        <v>5</v>
      </c>
      <c r="C2" s="393">
        <v>469</v>
      </c>
      <c r="D2" s="393">
        <v>339.8</v>
      </c>
      <c r="E2" s="393">
        <v>99.4</v>
      </c>
      <c r="F2" s="393">
        <v>21.4</v>
      </c>
      <c r="G2" s="393">
        <v>8.4</v>
      </c>
      <c r="H2" s="393">
        <v>0</v>
      </c>
    </row>
    <row r="3" spans="1:8" x14ac:dyDescent="0.25">
      <c r="A3" s="2">
        <v>2</v>
      </c>
      <c r="B3" s="345" t="s">
        <v>6</v>
      </c>
      <c r="C3" s="393">
        <v>331.3</v>
      </c>
      <c r="D3" s="393">
        <v>223.2</v>
      </c>
      <c r="E3" s="393">
        <v>58.5</v>
      </c>
      <c r="F3" s="393">
        <v>25.7</v>
      </c>
      <c r="G3" s="393">
        <v>10.1</v>
      </c>
      <c r="H3" s="393">
        <v>13.8</v>
      </c>
    </row>
    <row r="4" spans="1:8" x14ac:dyDescent="0.25">
      <c r="A4" s="2">
        <v>3</v>
      </c>
      <c r="B4" s="345" t="s">
        <v>7</v>
      </c>
      <c r="C4" s="393">
        <v>636.69999999999993</v>
      </c>
      <c r="D4" s="393">
        <v>377.9</v>
      </c>
      <c r="E4" s="393">
        <v>187.2</v>
      </c>
      <c r="F4" s="393">
        <v>51.4</v>
      </c>
      <c r="G4" s="393">
        <v>20.2</v>
      </c>
      <c r="H4" s="393">
        <v>0</v>
      </c>
    </row>
    <row r="5" spans="1:8" x14ac:dyDescent="0.25">
      <c r="A5" s="2">
        <v>4</v>
      </c>
      <c r="B5" s="345" t="s">
        <v>8</v>
      </c>
      <c r="C5" s="393">
        <v>370.49999999999994</v>
      </c>
      <c r="D5" s="393">
        <v>204.2</v>
      </c>
      <c r="E5" s="393">
        <v>136.5</v>
      </c>
      <c r="F5" s="393">
        <v>21.4</v>
      </c>
      <c r="G5" s="393">
        <v>8.4</v>
      </c>
      <c r="H5" s="393">
        <v>0</v>
      </c>
    </row>
    <row r="6" spans="1:8" x14ac:dyDescent="0.25">
      <c r="A6" s="2">
        <v>5</v>
      </c>
      <c r="B6" s="345" t="s">
        <v>9</v>
      </c>
      <c r="C6" s="393">
        <v>465.4</v>
      </c>
      <c r="D6" s="393">
        <v>212.6</v>
      </c>
      <c r="E6" s="393">
        <v>187.2</v>
      </c>
      <c r="F6" s="393">
        <v>47.1</v>
      </c>
      <c r="G6" s="393">
        <v>18.5</v>
      </c>
      <c r="H6" s="393">
        <v>0</v>
      </c>
    </row>
    <row r="7" spans="1:8" x14ac:dyDescent="0.25">
      <c r="A7" s="2">
        <v>6</v>
      </c>
      <c r="B7" s="345" t="s">
        <v>10</v>
      </c>
      <c r="C7" s="393">
        <v>1408.3</v>
      </c>
      <c r="D7" s="393">
        <v>792.1</v>
      </c>
      <c r="E7" s="393">
        <v>312</v>
      </c>
      <c r="F7" s="393">
        <v>218.3</v>
      </c>
      <c r="G7" s="393">
        <v>85.9</v>
      </c>
      <c r="H7" s="393">
        <v>0</v>
      </c>
    </row>
    <row r="8" spans="1:8" x14ac:dyDescent="0.25">
      <c r="A8" s="2">
        <v>7</v>
      </c>
      <c r="B8" s="345" t="s">
        <v>11</v>
      </c>
      <c r="C8" s="393">
        <v>573.6</v>
      </c>
      <c r="D8" s="393">
        <v>366.2</v>
      </c>
      <c r="E8" s="393">
        <v>171.6</v>
      </c>
      <c r="F8" s="393">
        <v>25.7</v>
      </c>
      <c r="G8" s="393">
        <v>10.1</v>
      </c>
      <c r="H8" s="393">
        <v>0</v>
      </c>
    </row>
    <row r="9" spans="1:8" x14ac:dyDescent="0.25">
      <c r="A9" s="2">
        <v>8</v>
      </c>
      <c r="B9" s="345" t="s">
        <v>12</v>
      </c>
      <c r="C9" s="393">
        <v>563.99999999999989</v>
      </c>
      <c r="D9" s="393">
        <v>302.7</v>
      </c>
      <c r="E9" s="393">
        <v>139.6</v>
      </c>
      <c r="F9" s="393">
        <v>87.3</v>
      </c>
      <c r="G9" s="393">
        <v>34.4</v>
      </c>
      <c r="H9" s="393">
        <v>0</v>
      </c>
    </row>
    <row r="10" spans="1:8" x14ac:dyDescent="0.25">
      <c r="A10" s="2">
        <v>9</v>
      </c>
      <c r="B10" s="345" t="s">
        <v>13</v>
      </c>
      <c r="C10" s="393">
        <v>415.3</v>
      </c>
      <c r="D10" s="393">
        <v>247.6</v>
      </c>
      <c r="E10" s="393">
        <v>119</v>
      </c>
      <c r="F10" s="393">
        <v>30</v>
      </c>
      <c r="G10" s="393">
        <v>11.8</v>
      </c>
      <c r="H10" s="393">
        <v>6.9</v>
      </c>
    </row>
    <row r="11" spans="1:8" x14ac:dyDescent="0.25">
      <c r="A11" s="2">
        <v>10</v>
      </c>
      <c r="B11" s="345" t="s">
        <v>14</v>
      </c>
      <c r="C11" s="393">
        <v>357.3</v>
      </c>
      <c r="D11" s="393">
        <v>235.5</v>
      </c>
      <c r="E11" s="393">
        <v>80</v>
      </c>
      <c r="F11" s="393">
        <v>30</v>
      </c>
      <c r="G11" s="393">
        <v>11.8</v>
      </c>
      <c r="H11" s="393">
        <v>0</v>
      </c>
    </row>
    <row r="12" spans="1:8" x14ac:dyDescent="0.25">
      <c r="A12" s="2">
        <v>11</v>
      </c>
      <c r="B12" s="345" t="s">
        <v>15</v>
      </c>
      <c r="C12" s="393">
        <v>308.2</v>
      </c>
      <c r="D12" s="393">
        <v>219.4</v>
      </c>
      <c r="E12" s="393">
        <v>85.8</v>
      </c>
      <c r="F12" s="393">
        <v>3</v>
      </c>
      <c r="G12" s="393">
        <v>0</v>
      </c>
      <c r="H12" s="393">
        <v>0</v>
      </c>
    </row>
    <row r="13" spans="1:8" x14ac:dyDescent="0.25">
      <c r="A13" s="2">
        <v>12</v>
      </c>
      <c r="B13" s="345" t="s">
        <v>16</v>
      </c>
      <c r="C13" s="393">
        <v>547.4</v>
      </c>
      <c r="D13" s="393">
        <v>351.3</v>
      </c>
      <c r="E13" s="393">
        <v>136.5</v>
      </c>
      <c r="F13" s="393">
        <v>42.8</v>
      </c>
      <c r="G13" s="393">
        <v>16.8</v>
      </c>
      <c r="H13" s="393">
        <v>0</v>
      </c>
    </row>
    <row r="14" spans="1:8" x14ac:dyDescent="0.25">
      <c r="A14" s="2">
        <v>13</v>
      </c>
      <c r="B14" s="345" t="s">
        <v>17</v>
      </c>
      <c r="C14" s="393">
        <v>414.3</v>
      </c>
      <c r="D14" s="393">
        <v>198.6</v>
      </c>
      <c r="E14" s="393">
        <v>156</v>
      </c>
      <c r="F14" s="393">
        <v>42.8</v>
      </c>
      <c r="G14" s="393">
        <v>16.899999999999999</v>
      </c>
      <c r="H14" s="393">
        <v>0</v>
      </c>
    </row>
    <row r="15" spans="1:8" x14ac:dyDescent="0.25">
      <c r="A15" s="2">
        <v>14</v>
      </c>
      <c r="B15" s="345" t="s">
        <v>18</v>
      </c>
      <c r="C15" s="393">
        <v>561.4</v>
      </c>
      <c r="D15" s="393">
        <v>306.60000000000002</v>
      </c>
      <c r="E15" s="393">
        <v>188</v>
      </c>
      <c r="F15" s="393">
        <v>47.9</v>
      </c>
      <c r="G15" s="393">
        <v>18.899999999999999</v>
      </c>
      <c r="H15" s="393">
        <v>0</v>
      </c>
    </row>
    <row r="16" spans="1:8" x14ac:dyDescent="0.25">
      <c r="A16" s="2">
        <v>15</v>
      </c>
      <c r="B16" s="345" t="s">
        <v>70</v>
      </c>
      <c r="C16" s="393">
        <v>1400.6</v>
      </c>
      <c r="D16" s="393">
        <v>1020.7</v>
      </c>
      <c r="E16" s="393">
        <v>296.39999999999998</v>
      </c>
      <c r="F16" s="393">
        <v>59.9</v>
      </c>
      <c r="G16" s="393">
        <v>23.6</v>
      </c>
      <c r="H16" s="393">
        <v>0</v>
      </c>
    </row>
    <row r="17" spans="1:8" x14ac:dyDescent="0.25">
      <c r="A17" s="2">
        <v>16</v>
      </c>
      <c r="B17" s="345" t="s">
        <v>19</v>
      </c>
      <c r="C17" s="393">
        <v>404.1</v>
      </c>
      <c r="D17" s="393">
        <v>197.9</v>
      </c>
      <c r="E17" s="393">
        <v>167.7</v>
      </c>
      <c r="F17" s="393">
        <v>38.5</v>
      </c>
      <c r="G17" s="393">
        <v>0</v>
      </c>
      <c r="H17" s="393">
        <v>0</v>
      </c>
    </row>
    <row r="18" spans="1:8" x14ac:dyDescent="0.25">
      <c r="A18" s="2">
        <v>17</v>
      </c>
      <c r="B18" s="345" t="s">
        <v>20</v>
      </c>
      <c r="C18" s="393">
        <v>789.9</v>
      </c>
      <c r="D18" s="393">
        <v>527</v>
      </c>
      <c r="E18" s="393">
        <v>179.4</v>
      </c>
      <c r="F18" s="393">
        <v>59.9</v>
      </c>
      <c r="G18" s="393">
        <v>23.6</v>
      </c>
      <c r="H18" s="393">
        <v>0</v>
      </c>
    </row>
    <row r="19" spans="1:8" x14ac:dyDescent="0.25">
      <c r="A19" s="2">
        <v>18</v>
      </c>
      <c r="B19" s="345" t="s">
        <v>73</v>
      </c>
      <c r="C19" s="393">
        <v>1387.4</v>
      </c>
      <c r="D19" s="393">
        <v>874.9</v>
      </c>
      <c r="E19" s="393">
        <v>429</v>
      </c>
      <c r="F19" s="393">
        <v>59.9</v>
      </c>
      <c r="G19" s="393">
        <v>23.6</v>
      </c>
      <c r="H19" s="393">
        <v>0</v>
      </c>
    </row>
    <row r="20" spans="1:8" x14ac:dyDescent="0.25">
      <c r="A20" s="2">
        <v>19</v>
      </c>
      <c r="B20" s="345" t="s">
        <v>21</v>
      </c>
      <c r="C20" s="393">
        <v>612.40000000000009</v>
      </c>
      <c r="D20" s="393">
        <v>414.2</v>
      </c>
      <c r="E20" s="393">
        <v>174.4</v>
      </c>
      <c r="F20" s="393">
        <v>17.100000000000001</v>
      </c>
      <c r="G20" s="393">
        <v>6.7</v>
      </c>
      <c r="H20" s="393">
        <v>0</v>
      </c>
    </row>
    <row r="21" spans="1:8" x14ac:dyDescent="0.25">
      <c r="A21" s="2">
        <v>20</v>
      </c>
      <c r="B21" s="345" t="s">
        <v>22</v>
      </c>
      <c r="C21" s="393">
        <v>617.4</v>
      </c>
      <c r="D21" s="393">
        <v>356.9</v>
      </c>
      <c r="E21" s="393">
        <v>159.1</v>
      </c>
      <c r="F21" s="393">
        <v>72.8</v>
      </c>
      <c r="G21" s="393">
        <v>28.6</v>
      </c>
      <c r="H21" s="393">
        <v>0</v>
      </c>
    </row>
    <row r="22" spans="1:8" x14ac:dyDescent="0.25">
      <c r="A22" s="2">
        <v>21</v>
      </c>
      <c r="B22" s="345" t="s">
        <v>23</v>
      </c>
      <c r="C22" s="393">
        <v>1342</v>
      </c>
      <c r="D22" s="393">
        <v>947.7</v>
      </c>
      <c r="E22" s="393">
        <v>275</v>
      </c>
      <c r="F22" s="393">
        <v>85.6</v>
      </c>
      <c r="G22" s="393">
        <v>33.700000000000003</v>
      </c>
      <c r="H22" s="393">
        <v>0</v>
      </c>
    </row>
    <row r="23" spans="1:8" x14ac:dyDescent="0.25">
      <c r="A23" s="2">
        <v>22</v>
      </c>
      <c r="B23" s="345" t="s">
        <v>24</v>
      </c>
      <c r="C23" s="393">
        <v>552.80000000000007</v>
      </c>
      <c r="D23" s="393">
        <v>344.7</v>
      </c>
      <c r="E23" s="393">
        <v>136.5</v>
      </c>
      <c r="F23" s="393">
        <v>51.4</v>
      </c>
      <c r="G23" s="393">
        <v>20.2</v>
      </c>
      <c r="H23" s="393">
        <v>0</v>
      </c>
    </row>
    <row r="24" spans="1:8" x14ac:dyDescent="0.25">
      <c r="A24" s="2">
        <v>23</v>
      </c>
      <c r="B24" s="345" t="s">
        <v>25</v>
      </c>
      <c r="C24" s="393">
        <v>640.80000000000007</v>
      </c>
      <c r="D24" s="393">
        <v>416.3</v>
      </c>
      <c r="E24" s="393">
        <v>170.8</v>
      </c>
      <c r="F24" s="393">
        <v>38.5</v>
      </c>
      <c r="G24" s="393">
        <v>15.2</v>
      </c>
      <c r="H24" s="393">
        <v>0</v>
      </c>
    </row>
    <row r="25" spans="1:8" x14ac:dyDescent="0.25">
      <c r="A25" s="2">
        <v>24</v>
      </c>
      <c r="B25" s="345" t="s">
        <v>26</v>
      </c>
      <c r="C25" s="393">
        <v>967.90000000000009</v>
      </c>
      <c r="D25" s="393">
        <v>740.2</v>
      </c>
      <c r="E25" s="393">
        <v>132.19999999999999</v>
      </c>
      <c r="F25" s="393">
        <v>68.5</v>
      </c>
      <c r="G25" s="393">
        <v>27</v>
      </c>
      <c r="H25" s="393">
        <v>0</v>
      </c>
    </row>
    <row r="26" spans="1:8" x14ac:dyDescent="0.25">
      <c r="A26" s="2">
        <v>25</v>
      </c>
      <c r="B26" s="345" t="s">
        <v>27</v>
      </c>
      <c r="C26" s="393">
        <v>1285.2000000000003</v>
      </c>
      <c r="D26" s="393">
        <v>878</v>
      </c>
      <c r="E26" s="393">
        <v>275</v>
      </c>
      <c r="F26" s="393">
        <v>89.9</v>
      </c>
      <c r="G26" s="393">
        <v>35.4</v>
      </c>
      <c r="H26" s="393">
        <v>6.9</v>
      </c>
    </row>
    <row r="27" spans="1:8" x14ac:dyDescent="0.25">
      <c r="A27" s="2">
        <v>26</v>
      </c>
      <c r="B27" s="345" t="s">
        <v>28</v>
      </c>
      <c r="C27" s="393">
        <v>876.4</v>
      </c>
      <c r="D27" s="393">
        <v>454.7</v>
      </c>
      <c r="E27" s="393">
        <v>193.1</v>
      </c>
      <c r="F27" s="393">
        <v>154.1</v>
      </c>
      <c r="G27" s="393">
        <v>60.7</v>
      </c>
      <c r="H27" s="393">
        <v>13.8</v>
      </c>
    </row>
    <row r="28" spans="1:8" x14ac:dyDescent="0.25">
      <c r="A28" s="2">
        <v>27</v>
      </c>
      <c r="B28" s="345" t="s">
        <v>29</v>
      </c>
      <c r="C28" s="393">
        <v>819.6</v>
      </c>
      <c r="D28" s="393">
        <v>469.4</v>
      </c>
      <c r="E28" s="393">
        <v>248.8</v>
      </c>
      <c r="F28" s="393">
        <v>72.8</v>
      </c>
      <c r="G28" s="393">
        <v>28.6</v>
      </c>
      <c r="H28" s="393">
        <v>0</v>
      </c>
    </row>
    <row r="29" spans="1:8" x14ac:dyDescent="0.25">
      <c r="A29" s="2">
        <v>28</v>
      </c>
      <c r="B29" s="345" t="s">
        <v>30</v>
      </c>
      <c r="C29" s="393">
        <v>527.4</v>
      </c>
      <c r="D29" s="393">
        <v>281.89999999999998</v>
      </c>
      <c r="E29" s="393">
        <v>215.7</v>
      </c>
      <c r="F29" s="393">
        <v>21.4</v>
      </c>
      <c r="G29" s="393">
        <v>8.4</v>
      </c>
      <c r="H29" s="393">
        <v>0</v>
      </c>
    </row>
    <row r="30" spans="1:8" x14ac:dyDescent="0.25">
      <c r="A30" s="2">
        <v>29</v>
      </c>
      <c r="B30" s="345" t="s">
        <v>31</v>
      </c>
      <c r="C30" s="393">
        <v>725.30000000000007</v>
      </c>
      <c r="D30" s="393">
        <v>514.5</v>
      </c>
      <c r="E30" s="393">
        <v>139.19999999999999</v>
      </c>
      <c r="F30" s="393">
        <v>51.4</v>
      </c>
      <c r="G30" s="393">
        <v>20.2</v>
      </c>
      <c r="H30" s="393">
        <v>0</v>
      </c>
    </row>
    <row r="31" spans="1:8" x14ac:dyDescent="0.25">
      <c r="A31" s="2">
        <v>30</v>
      </c>
      <c r="B31" s="345" t="s">
        <v>74</v>
      </c>
      <c r="C31" s="393">
        <v>761.89999999999986</v>
      </c>
      <c r="D31" s="393">
        <v>429.9</v>
      </c>
      <c r="E31" s="393">
        <v>206.7</v>
      </c>
      <c r="F31" s="393">
        <v>89.9</v>
      </c>
      <c r="G31" s="393">
        <v>35.4</v>
      </c>
      <c r="H31" s="393">
        <v>0</v>
      </c>
    </row>
    <row r="32" spans="1:8" x14ac:dyDescent="0.25">
      <c r="A32" s="2">
        <v>31</v>
      </c>
      <c r="B32" s="345" t="s">
        <v>32</v>
      </c>
      <c r="C32" s="393">
        <v>1188.7</v>
      </c>
      <c r="D32" s="393">
        <v>947.7</v>
      </c>
      <c r="E32" s="393">
        <v>121.7</v>
      </c>
      <c r="F32" s="393">
        <v>85.6</v>
      </c>
      <c r="G32" s="393">
        <v>33.700000000000003</v>
      </c>
      <c r="H32" s="393">
        <v>0</v>
      </c>
    </row>
    <row r="33" spans="1:8" x14ac:dyDescent="0.25">
      <c r="A33" s="2">
        <v>32</v>
      </c>
      <c r="B33" s="345" t="s">
        <v>33</v>
      </c>
      <c r="C33" s="393">
        <v>968.6</v>
      </c>
      <c r="D33" s="393">
        <v>766.1</v>
      </c>
      <c r="E33" s="393">
        <v>119</v>
      </c>
      <c r="F33" s="393">
        <v>59.9</v>
      </c>
      <c r="G33" s="393">
        <v>23.6</v>
      </c>
      <c r="H33" s="393">
        <v>0</v>
      </c>
    </row>
    <row r="34" spans="1:8" x14ac:dyDescent="0.25">
      <c r="A34" s="2">
        <v>33</v>
      </c>
      <c r="B34" s="345" t="s">
        <v>71</v>
      </c>
      <c r="C34" s="393">
        <v>1271.3999999999999</v>
      </c>
      <c r="D34" s="393">
        <v>799.5</v>
      </c>
      <c r="E34" s="393">
        <v>370.5</v>
      </c>
      <c r="F34" s="393">
        <v>72.8</v>
      </c>
      <c r="G34" s="393">
        <v>28.6</v>
      </c>
      <c r="H34" s="393">
        <v>0</v>
      </c>
    </row>
    <row r="35" spans="1:8" x14ac:dyDescent="0.25">
      <c r="A35" s="2">
        <v>34</v>
      </c>
      <c r="B35" s="345" t="s">
        <v>34</v>
      </c>
      <c r="C35" s="393">
        <v>1039.9000000000001</v>
      </c>
      <c r="D35" s="393">
        <v>749.8</v>
      </c>
      <c r="E35" s="393">
        <v>136.5</v>
      </c>
      <c r="F35" s="393">
        <v>102.7</v>
      </c>
      <c r="G35" s="393">
        <v>40.5</v>
      </c>
      <c r="H35" s="393">
        <v>10.4</v>
      </c>
    </row>
    <row r="36" spans="1:8" x14ac:dyDescent="0.25">
      <c r="A36" s="2">
        <v>35</v>
      </c>
      <c r="B36" s="345" t="s">
        <v>35</v>
      </c>
      <c r="C36" s="393">
        <v>1194.5999999999999</v>
      </c>
      <c r="D36" s="393">
        <v>735.6</v>
      </c>
      <c r="E36" s="393">
        <v>314.60000000000002</v>
      </c>
      <c r="F36" s="393">
        <v>103.6</v>
      </c>
      <c r="G36" s="393">
        <v>40.799999999999997</v>
      </c>
      <c r="H36" s="393">
        <v>0</v>
      </c>
    </row>
    <row r="37" spans="1:8" x14ac:dyDescent="0.25">
      <c r="A37" s="2">
        <v>36</v>
      </c>
      <c r="B37" s="345" t="s">
        <v>36</v>
      </c>
      <c r="C37" s="393">
        <v>1044.4000000000001</v>
      </c>
      <c r="D37" s="393">
        <v>628.70000000000005</v>
      </c>
      <c r="E37" s="393">
        <v>253.5</v>
      </c>
      <c r="F37" s="393">
        <v>116.4</v>
      </c>
      <c r="G37" s="393">
        <v>45.8</v>
      </c>
      <c r="H37" s="393">
        <v>0</v>
      </c>
    </row>
    <row r="38" spans="1:8" x14ac:dyDescent="0.25">
      <c r="A38" s="2">
        <v>37</v>
      </c>
      <c r="B38" s="345" t="s">
        <v>37</v>
      </c>
      <c r="C38" s="393">
        <v>705.5</v>
      </c>
      <c r="D38" s="393">
        <v>424.7</v>
      </c>
      <c r="E38" s="393">
        <v>197.3</v>
      </c>
      <c r="F38" s="393">
        <v>59.9</v>
      </c>
      <c r="G38" s="393">
        <v>23.6</v>
      </c>
      <c r="H38" s="393">
        <v>0</v>
      </c>
    </row>
    <row r="39" spans="1:8" x14ac:dyDescent="0.25">
      <c r="A39" s="2">
        <v>38</v>
      </c>
      <c r="B39" s="345" t="s">
        <v>38</v>
      </c>
      <c r="C39" s="393">
        <v>944.5</v>
      </c>
      <c r="D39" s="393">
        <v>628</v>
      </c>
      <c r="E39" s="393">
        <v>158</v>
      </c>
      <c r="F39" s="393">
        <v>64.2</v>
      </c>
      <c r="G39" s="393">
        <v>25.3</v>
      </c>
      <c r="H39" s="393">
        <v>69</v>
      </c>
    </row>
    <row r="40" spans="1:8" x14ac:dyDescent="0.25">
      <c r="A40" s="2">
        <v>39</v>
      </c>
      <c r="B40" s="345" t="s">
        <v>39</v>
      </c>
      <c r="C40" s="393">
        <v>1139.0999999999999</v>
      </c>
      <c r="D40" s="393">
        <v>783.8</v>
      </c>
      <c r="E40" s="393">
        <v>236</v>
      </c>
      <c r="F40" s="393">
        <v>85.6</v>
      </c>
      <c r="G40" s="393">
        <v>33.700000000000003</v>
      </c>
      <c r="H40" s="393">
        <v>0</v>
      </c>
    </row>
    <row r="41" spans="1:8" x14ac:dyDescent="0.25">
      <c r="A41" s="2">
        <v>40</v>
      </c>
      <c r="B41" s="345" t="s">
        <v>40</v>
      </c>
      <c r="C41" s="393">
        <v>540.4</v>
      </c>
      <c r="D41" s="393">
        <v>341.5</v>
      </c>
      <c r="E41" s="393">
        <v>139.19999999999999</v>
      </c>
      <c r="F41" s="393">
        <v>42.8</v>
      </c>
      <c r="G41" s="393">
        <v>16.899999999999999</v>
      </c>
      <c r="H41" s="393">
        <v>0</v>
      </c>
    </row>
    <row r="42" spans="1:8" x14ac:dyDescent="0.25">
      <c r="A42" s="2">
        <v>41</v>
      </c>
      <c r="B42" s="345" t="s">
        <v>41</v>
      </c>
      <c r="C42" s="393">
        <v>883</v>
      </c>
      <c r="D42" s="393">
        <v>562.1</v>
      </c>
      <c r="E42" s="393">
        <v>225.4</v>
      </c>
      <c r="F42" s="393">
        <v>68.5</v>
      </c>
      <c r="G42" s="393">
        <v>27</v>
      </c>
      <c r="H42" s="393">
        <v>0</v>
      </c>
    </row>
    <row r="43" spans="1:8" x14ac:dyDescent="0.25">
      <c r="A43" s="2">
        <v>42</v>
      </c>
      <c r="B43" s="345" t="s">
        <v>42</v>
      </c>
      <c r="C43" s="393">
        <v>1053.0999999999999</v>
      </c>
      <c r="D43" s="393">
        <v>768.9</v>
      </c>
      <c r="E43" s="393">
        <v>206.7</v>
      </c>
      <c r="F43" s="393">
        <v>55.6</v>
      </c>
      <c r="G43" s="393">
        <v>21.9</v>
      </c>
      <c r="H43" s="393">
        <v>0</v>
      </c>
    </row>
    <row r="44" spans="1:8" x14ac:dyDescent="0.25">
      <c r="A44" s="2">
        <v>43</v>
      </c>
      <c r="B44" s="345" t="s">
        <v>43</v>
      </c>
      <c r="C44" s="393">
        <v>414.20000000000005</v>
      </c>
      <c r="D44" s="393">
        <v>120.6</v>
      </c>
      <c r="E44" s="393">
        <v>234</v>
      </c>
      <c r="F44" s="393">
        <v>42.8</v>
      </c>
      <c r="G44" s="393">
        <v>16.8</v>
      </c>
      <c r="H44" s="393">
        <v>0</v>
      </c>
    </row>
    <row r="45" spans="1:8" x14ac:dyDescent="0.25">
      <c r="A45" s="2">
        <v>44</v>
      </c>
      <c r="B45" s="345" t="s">
        <v>108</v>
      </c>
      <c r="C45" s="393">
        <v>873.8</v>
      </c>
      <c r="D45" s="393">
        <v>587.70000000000005</v>
      </c>
      <c r="E45" s="393">
        <v>234.8</v>
      </c>
      <c r="F45" s="393">
        <v>36.799999999999997</v>
      </c>
      <c r="G45" s="393">
        <v>14.5</v>
      </c>
      <c r="H45" s="393">
        <v>0</v>
      </c>
    </row>
    <row r="46" spans="1:8" x14ac:dyDescent="0.25">
      <c r="A46" s="2">
        <v>45</v>
      </c>
      <c r="B46" s="345" t="s">
        <v>44</v>
      </c>
      <c r="C46" s="393">
        <v>722.8</v>
      </c>
      <c r="D46" s="393">
        <v>444.3</v>
      </c>
      <c r="E46" s="393">
        <v>195</v>
      </c>
      <c r="F46" s="393">
        <v>59.9</v>
      </c>
      <c r="G46" s="393">
        <v>23.6</v>
      </c>
      <c r="H46" s="393">
        <v>0</v>
      </c>
    </row>
    <row r="47" spans="1:8" x14ac:dyDescent="0.25">
      <c r="A47" s="2">
        <v>46</v>
      </c>
      <c r="B47" s="345" t="s">
        <v>45</v>
      </c>
      <c r="C47" s="393">
        <v>928.7</v>
      </c>
      <c r="D47" s="393">
        <v>571.1</v>
      </c>
      <c r="E47" s="393">
        <v>214.5</v>
      </c>
      <c r="F47" s="393">
        <v>102.7</v>
      </c>
      <c r="G47" s="393">
        <v>40.4</v>
      </c>
      <c r="H47" s="393">
        <v>0</v>
      </c>
    </row>
    <row r="48" spans="1:8" x14ac:dyDescent="0.25">
      <c r="A48" s="2">
        <v>47</v>
      </c>
      <c r="B48" s="345" t="s">
        <v>46</v>
      </c>
      <c r="C48" s="393">
        <v>1132.0999999999999</v>
      </c>
      <c r="D48" s="393">
        <v>796.3</v>
      </c>
      <c r="E48" s="393">
        <v>216.5</v>
      </c>
      <c r="F48" s="393">
        <v>85.6</v>
      </c>
      <c r="G48" s="393">
        <v>33.700000000000003</v>
      </c>
      <c r="H48" s="393">
        <v>0</v>
      </c>
    </row>
    <row r="49" spans="1:8" x14ac:dyDescent="0.25">
      <c r="A49" s="2">
        <v>48</v>
      </c>
      <c r="B49" s="345" t="s">
        <v>47</v>
      </c>
      <c r="C49" s="393">
        <v>880.09999999999991</v>
      </c>
      <c r="D49" s="393">
        <v>589.9</v>
      </c>
      <c r="E49" s="393">
        <v>206.7</v>
      </c>
      <c r="F49" s="393">
        <v>59.9</v>
      </c>
      <c r="G49" s="393">
        <v>23.6</v>
      </c>
      <c r="H49" s="393">
        <v>0</v>
      </c>
    </row>
    <row r="50" spans="1:8" x14ac:dyDescent="0.25">
      <c r="A50" s="2">
        <v>49</v>
      </c>
      <c r="B50" s="345" t="s">
        <v>48</v>
      </c>
      <c r="C50" s="393">
        <v>859.69999999999993</v>
      </c>
      <c r="D50" s="393">
        <v>580.1</v>
      </c>
      <c r="E50" s="393">
        <v>178.2</v>
      </c>
      <c r="F50" s="393">
        <v>72.8</v>
      </c>
      <c r="G50" s="393">
        <v>28.6</v>
      </c>
      <c r="H50" s="393">
        <v>0</v>
      </c>
    </row>
    <row r="51" spans="1:8" x14ac:dyDescent="0.25">
      <c r="A51" s="2">
        <v>50</v>
      </c>
      <c r="B51" s="345" t="s">
        <v>49</v>
      </c>
      <c r="C51" s="393">
        <v>939.5</v>
      </c>
      <c r="D51" s="393">
        <v>615.6</v>
      </c>
      <c r="E51" s="393">
        <v>196.2</v>
      </c>
      <c r="F51" s="393">
        <v>91.6</v>
      </c>
      <c r="G51" s="393">
        <v>36.1</v>
      </c>
      <c r="H51" s="393">
        <v>0</v>
      </c>
    </row>
    <row r="52" spans="1:8" x14ac:dyDescent="0.25">
      <c r="A52" s="2">
        <v>51</v>
      </c>
      <c r="B52" s="345" t="s">
        <v>72</v>
      </c>
      <c r="C52" s="393">
        <v>1269.8</v>
      </c>
      <c r="D52" s="393">
        <v>877.5</v>
      </c>
      <c r="E52" s="393">
        <v>332.7</v>
      </c>
      <c r="F52" s="393">
        <v>42.8</v>
      </c>
      <c r="G52" s="393">
        <v>16.8</v>
      </c>
      <c r="H52" s="393">
        <v>0</v>
      </c>
    </row>
    <row r="53" spans="1:8" x14ac:dyDescent="0.25">
      <c r="A53" s="2">
        <v>52</v>
      </c>
      <c r="B53" s="345" t="s">
        <v>50</v>
      </c>
      <c r="C53" s="393">
        <v>1126.5999999999999</v>
      </c>
      <c r="D53" s="393">
        <v>777.6</v>
      </c>
      <c r="E53" s="393">
        <v>253.5</v>
      </c>
      <c r="F53" s="393">
        <v>68.5</v>
      </c>
      <c r="G53" s="393">
        <v>27</v>
      </c>
      <c r="H53" s="393">
        <v>0</v>
      </c>
    </row>
    <row r="54" spans="1:8" x14ac:dyDescent="0.25">
      <c r="A54" s="2">
        <v>53</v>
      </c>
      <c r="B54" s="345" t="s">
        <v>51</v>
      </c>
      <c r="C54" s="393">
        <v>786.40000000000009</v>
      </c>
      <c r="D54" s="393">
        <v>533.20000000000005</v>
      </c>
      <c r="E54" s="393">
        <v>169.7</v>
      </c>
      <c r="F54" s="393">
        <v>59.9</v>
      </c>
      <c r="G54" s="393">
        <v>23.6</v>
      </c>
      <c r="H54" s="393">
        <v>0</v>
      </c>
    </row>
    <row r="55" spans="1:8" x14ac:dyDescent="0.25">
      <c r="A55" s="2">
        <v>54</v>
      </c>
      <c r="B55" s="345" t="s">
        <v>52</v>
      </c>
      <c r="C55" s="393">
        <v>970.30000000000007</v>
      </c>
      <c r="D55" s="393">
        <v>454.4</v>
      </c>
      <c r="E55" s="393">
        <v>253.5</v>
      </c>
      <c r="F55" s="393">
        <v>188.3</v>
      </c>
      <c r="G55" s="393">
        <v>74.099999999999994</v>
      </c>
      <c r="H55" s="393">
        <v>0</v>
      </c>
    </row>
    <row r="56" spans="1:8" x14ac:dyDescent="0.25">
      <c r="A56" s="2">
        <v>55</v>
      </c>
      <c r="B56" s="345" t="s">
        <v>53</v>
      </c>
      <c r="C56" s="393">
        <v>713.7</v>
      </c>
      <c r="D56" s="393">
        <v>427.3</v>
      </c>
      <c r="E56" s="393">
        <v>196.9</v>
      </c>
      <c r="F56" s="393">
        <v>64.2</v>
      </c>
      <c r="G56" s="393">
        <v>25.3</v>
      </c>
      <c r="H56" s="393">
        <v>0</v>
      </c>
    </row>
    <row r="57" spans="1:8" x14ac:dyDescent="0.25">
      <c r="A57" s="2">
        <v>56</v>
      </c>
      <c r="B57" s="345" t="s">
        <v>54</v>
      </c>
      <c r="C57" s="393">
        <v>988.89999999999986</v>
      </c>
      <c r="D57" s="393">
        <v>592</v>
      </c>
      <c r="E57" s="393">
        <v>241.8</v>
      </c>
      <c r="F57" s="393">
        <v>111.3</v>
      </c>
      <c r="G57" s="393">
        <v>43.8</v>
      </c>
      <c r="H57" s="393">
        <v>0</v>
      </c>
    </row>
    <row r="58" spans="1:8" x14ac:dyDescent="0.25">
      <c r="A58" s="2">
        <v>57</v>
      </c>
      <c r="B58" s="345" t="s">
        <v>55</v>
      </c>
      <c r="C58" s="393">
        <v>1195</v>
      </c>
      <c r="D58" s="393">
        <v>821</v>
      </c>
      <c r="E58" s="393">
        <v>250</v>
      </c>
      <c r="F58" s="393">
        <v>89</v>
      </c>
      <c r="G58" s="393">
        <v>35</v>
      </c>
      <c r="H58" s="393">
        <v>0</v>
      </c>
    </row>
    <row r="59" spans="1:8" x14ac:dyDescent="0.25">
      <c r="A59" s="2">
        <v>58</v>
      </c>
      <c r="B59" s="345" t="s">
        <v>56</v>
      </c>
      <c r="C59" s="393">
        <v>438.8</v>
      </c>
      <c r="D59" s="393">
        <v>94.2</v>
      </c>
      <c r="E59" s="393">
        <v>218.4</v>
      </c>
      <c r="F59" s="393">
        <v>85.6</v>
      </c>
      <c r="G59" s="393">
        <v>33.700000000000003</v>
      </c>
      <c r="H59" s="393">
        <v>6.9</v>
      </c>
    </row>
    <row r="60" spans="1:8" x14ac:dyDescent="0.25">
      <c r="A60" s="2">
        <v>59</v>
      </c>
      <c r="B60" s="345" t="s">
        <v>57</v>
      </c>
      <c r="C60" s="393">
        <v>594.80000000000007</v>
      </c>
      <c r="D60" s="393">
        <v>395.9</v>
      </c>
      <c r="E60" s="393">
        <v>144.30000000000001</v>
      </c>
      <c r="F60" s="393">
        <v>34.200000000000003</v>
      </c>
      <c r="G60" s="393">
        <v>13.5</v>
      </c>
      <c r="H60" s="393">
        <v>6.9</v>
      </c>
    </row>
    <row r="61" spans="1:8" x14ac:dyDescent="0.25">
      <c r="A61" s="2">
        <v>60</v>
      </c>
      <c r="B61" s="345" t="s">
        <v>58</v>
      </c>
      <c r="C61" s="393">
        <v>453.7</v>
      </c>
      <c r="D61" s="393">
        <v>294.8</v>
      </c>
      <c r="E61" s="393">
        <v>111.2</v>
      </c>
      <c r="F61" s="393">
        <v>34.200000000000003</v>
      </c>
      <c r="G61" s="393">
        <v>13.5</v>
      </c>
      <c r="H61" s="393">
        <v>0</v>
      </c>
    </row>
    <row r="62" spans="1:8" x14ac:dyDescent="0.25">
      <c r="A62" s="2">
        <v>61</v>
      </c>
      <c r="B62" s="345" t="s">
        <v>59</v>
      </c>
      <c r="C62" s="393">
        <v>387.1</v>
      </c>
      <c r="D62" s="393">
        <v>0</v>
      </c>
      <c r="E62" s="393">
        <v>128.69999999999999</v>
      </c>
      <c r="F62" s="393">
        <v>51.4</v>
      </c>
      <c r="G62" s="393">
        <v>0</v>
      </c>
      <c r="H62" s="393">
        <v>207</v>
      </c>
    </row>
    <row r="63" spans="1:8" x14ac:dyDescent="0.25">
      <c r="A63" s="2">
        <v>62</v>
      </c>
      <c r="B63" s="345" t="s">
        <v>60</v>
      </c>
      <c r="C63" s="393">
        <v>373.20000000000005</v>
      </c>
      <c r="D63" s="393">
        <v>0</v>
      </c>
      <c r="E63" s="393">
        <v>119</v>
      </c>
      <c r="F63" s="393">
        <v>12.8</v>
      </c>
      <c r="G63" s="393">
        <v>0</v>
      </c>
      <c r="H63" s="393">
        <v>241.4</v>
      </c>
    </row>
    <row r="64" spans="1:8" x14ac:dyDescent="0.25">
      <c r="A64" s="2">
        <v>63</v>
      </c>
      <c r="B64" s="345" t="s">
        <v>61</v>
      </c>
      <c r="C64" s="393">
        <v>551.4</v>
      </c>
      <c r="D64" s="393">
        <v>334.1</v>
      </c>
      <c r="E64" s="393">
        <v>175.5</v>
      </c>
      <c r="F64" s="393">
        <v>30</v>
      </c>
      <c r="G64" s="393">
        <v>11.8</v>
      </c>
      <c r="H64" s="393">
        <v>0</v>
      </c>
    </row>
    <row r="65" spans="1:8" x14ac:dyDescent="0.25">
      <c r="A65" s="2">
        <v>64</v>
      </c>
      <c r="B65" s="345" t="s">
        <v>62</v>
      </c>
      <c r="C65" s="393">
        <v>111</v>
      </c>
      <c r="D65" s="393">
        <v>0</v>
      </c>
      <c r="E65" s="393">
        <v>33.5</v>
      </c>
      <c r="F65" s="393">
        <v>8.5</v>
      </c>
      <c r="G65" s="393">
        <v>0</v>
      </c>
      <c r="H65" s="393">
        <v>69</v>
      </c>
    </row>
    <row r="66" spans="1:8" x14ac:dyDescent="0.25">
      <c r="A66" s="2">
        <v>65</v>
      </c>
      <c r="B66" s="345" t="s">
        <v>63</v>
      </c>
      <c r="C66" s="393">
        <v>1303.5</v>
      </c>
      <c r="D66" s="393">
        <v>771.6</v>
      </c>
      <c r="E66" s="393">
        <v>412.6</v>
      </c>
      <c r="F66" s="393">
        <v>85.6</v>
      </c>
      <c r="G66" s="393">
        <v>33.700000000000003</v>
      </c>
      <c r="H66" s="393">
        <v>0</v>
      </c>
    </row>
    <row r="67" spans="1:8" x14ac:dyDescent="0.25">
      <c r="A67" s="2">
        <v>66</v>
      </c>
      <c r="B67" s="345" t="s">
        <v>64</v>
      </c>
      <c r="C67" s="393">
        <v>974.6</v>
      </c>
      <c r="D67" s="393">
        <v>571.1</v>
      </c>
      <c r="E67" s="393">
        <v>314</v>
      </c>
      <c r="F67" s="393">
        <v>64.2</v>
      </c>
      <c r="G67" s="393">
        <v>25.3</v>
      </c>
      <c r="H67" s="393">
        <v>0</v>
      </c>
    </row>
    <row r="68" spans="1:8" x14ac:dyDescent="0.25">
      <c r="A68" s="2">
        <v>67</v>
      </c>
      <c r="B68" s="345" t="s">
        <v>65</v>
      </c>
      <c r="C68" s="393">
        <v>926.4</v>
      </c>
      <c r="D68" s="393">
        <v>626.70000000000005</v>
      </c>
      <c r="E68" s="393">
        <v>215.3</v>
      </c>
      <c r="F68" s="393">
        <v>55.6</v>
      </c>
      <c r="G68" s="393">
        <v>21.9</v>
      </c>
      <c r="H68" s="393">
        <v>6.9</v>
      </c>
    </row>
    <row r="69" spans="1:8" x14ac:dyDescent="0.25">
      <c r="A69" s="2">
        <v>68</v>
      </c>
      <c r="B69" s="345" t="s">
        <v>66</v>
      </c>
      <c r="C69" s="393">
        <v>789</v>
      </c>
      <c r="D69" s="393">
        <v>437.4</v>
      </c>
      <c r="E69" s="393">
        <v>262.10000000000002</v>
      </c>
      <c r="F69" s="393">
        <v>64.2</v>
      </c>
      <c r="G69" s="393">
        <v>25.3</v>
      </c>
      <c r="H69" s="393">
        <v>0</v>
      </c>
    </row>
    <row r="70" spans="1:8" x14ac:dyDescent="0.25">
      <c r="A70" s="2">
        <v>69</v>
      </c>
      <c r="B70" s="345" t="s">
        <v>67</v>
      </c>
      <c r="C70" s="393">
        <v>1440.6</v>
      </c>
      <c r="D70" s="393">
        <v>832.6</v>
      </c>
      <c r="E70" s="393">
        <v>429</v>
      </c>
      <c r="F70" s="393">
        <v>128.4</v>
      </c>
      <c r="G70" s="393">
        <v>50.6</v>
      </c>
      <c r="H70" s="393">
        <v>0</v>
      </c>
    </row>
    <row r="71" spans="1:8" x14ac:dyDescent="0.25">
      <c r="A71" s="224">
        <v>70</v>
      </c>
      <c r="B71" s="345" t="s">
        <v>68</v>
      </c>
      <c r="C71" s="393">
        <v>1662.7</v>
      </c>
      <c r="D71" s="393">
        <v>1261</v>
      </c>
      <c r="E71" s="393">
        <v>294.39999999999998</v>
      </c>
      <c r="F71" s="393">
        <v>77</v>
      </c>
      <c r="G71" s="393">
        <v>30.3</v>
      </c>
      <c r="H71" s="393">
        <v>0</v>
      </c>
    </row>
    <row r="72" spans="1:8" x14ac:dyDescent="0.25">
      <c r="A72" s="2"/>
      <c r="B72" s="392" t="s">
        <v>381</v>
      </c>
    </row>
    <row r="73" spans="1:8" x14ac:dyDescent="0.25">
      <c r="A73" s="2"/>
      <c r="B73" s="320" t="s">
        <v>386</v>
      </c>
    </row>
    <row r="74" spans="1:8" ht="15.75" thickBot="1" x14ac:dyDescent="0.3">
      <c r="A74" s="321"/>
      <c r="B74" s="251" t="s">
        <v>388</v>
      </c>
    </row>
    <row r="75" spans="1:8" ht="15.75" thickBot="1" x14ac:dyDescent="0.3">
      <c r="A75" s="420" t="s">
        <v>69</v>
      </c>
      <c r="B75" s="421"/>
    </row>
  </sheetData>
  <mergeCells count="1">
    <mergeCell ref="A75:B75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D86"/>
  <sheetViews>
    <sheetView topLeftCell="BK41" workbookViewId="0">
      <selection activeCell="CA7" sqref="CA7:CA79"/>
    </sheetView>
  </sheetViews>
  <sheetFormatPr defaultRowHeight="15" x14ac:dyDescent="0.25"/>
  <cols>
    <col min="1" max="1" width="3.28515625" customWidth="1"/>
    <col min="2" max="4" width="15.28515625" customWidth="1"/>
    <col min="5" max="5" width="13" customWidth="1"/>
    <col min="6" max="6" width="17.42578125" customWidth="1"/>
    <col min="7" max="7" width="14.28515625" customWidth="1"/>
    <col min="8" max="12" width="9.140625" customWidth="1"/>
    <col min="13" max="13" width="12.28515625" customWidth="1"/>
    <col min="14" max="14" width="9.140625" customWidth="1"/>
    <col min="15" max="15" width="11.42578125" customWidth="1"/>
    <col min="16" max="16" width="10.42578125" customWidth="1"/>
    <col min="17" max="18" width="9.140625" customWidth="1"/>
    <col min="19" max="19" width="9.85546875" customWidth="1"/>
    <col min="20" max="23" width="9.140625" customWidth="1"/>
    <col min="24" max="36" width="10.140625" customWidth="1"/>
    <col min="37" max="39" width="9.140625" customWidth="1"/>
    <col min="40" max="40" width="9.140625" style="146" customWidth="1"/>
    <col min="41" max="41" width="8" customWidth="1"/>
    <col min="42" max="42" width="7.85546875" customWidth="1"/>
    <col min="43" max="44" width="9.140625" customWidth="1"/>
    <col min="45" max="46" width="7.42578125" customWidth="1"/>
    <col min="47" max="49" width="9.140625" customWidth="1"/>
    <col min="50" max="50" width="7.85546875" customWidth="1"/>
    <col min="51" max="51" width="8.7109375" customWidth="1"/>
    <col min="52" max="52" width="7.85546875" customWidth="1"/>
    <col min="53" max="54" width="10.7109375" customWidth="1"/>
    <col min="55" max="55" width="8.7109375" customWidth="1"/>
    <col min="56" max="56" width="9.140625" customWidth="1"/>
    <col min="57" max="57" width="10.7109375" customWidth="1"/>
    <col min="58" max="58" width="9.140625" customWidth="1"/>
    <col min="59" max="59" width="7.42578125" customWidth="1"/>
    <col min="60" max="60" width="6.42578125" customWidth="1"/>
    <col min="61" max="61" width="7.5703125" customWidth="1"/>
    <col min="62" max="62" width="11.42578125" customWidth="1"/>
    <col min="63" max="65" width="9.140625" customWidth="1"/>
    <col min="66" max="66" width="9.5703125" customWidth="1"/>
    <col min="67" max="67" width="9.140625" customWidth="1"/>
    <col min="68" max="68" width="10.28515625" customWidth="1"/>
    <col min="69" max="69" width="9.140625" customWidth="1"/>
    <col min="70" max="70" width="8.140625" customWidth="1"/>
    <col min="71" max="71" width="10.7109375" style="146" customWidth="1"/>
    <col min="72" max="74" width="9.140625" customWidth="1"/>
    <col min="75" max="75" width="12.42578125" customWidth="1"/>
    <col min="76" max="76" width="11.140625" customWidth="1"/>
    <col min="77" max="78" width="12" customWidth="1"/>
    <col min="79" max="79" width="13" customWidth="1"/>
    <col min="80" max="80" width="21.5703125" customWidth="1"/>
    <col min="82" max="82" width="10.42578125" bestFit="1" customWidth="1"/>
  </cols>
  <sheetData>
    <row r="1" spans="1:82" ht="23.25" x14ac:dyDescent="0.35">
      <c r="A1" s="401" t="s">
        <v>183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  <c r="AD1" s="401"/>
      <c r="AE1" s="401"/>
      <c r="AF1" s="401"/>
      <c r="AG1" s="401"/>
      <c r="AH1" s="401"/>
      <c r="AI1" s="401"/>
      <c r="AJ1" s="401"/>
      <c r="AK1" s="401"/>
      <c r="AL1" s="401"/>
      <c r="AM1" s="401"/>
      <c r="AN1" s="401"/>
      <c r="AO1" s="401"/>
      <c r="AP1" s="401"/>
      <c r="AQ1" s="401"/>
      <c r="AR1" s="401"/>
      <c r="AS1" s="401"/>
      <c r="AT1" s="401"/>
      <c r="AU1" s="401"/>
      <c r="AV1" s="401"/>
      <c r="AW1" s="401"/>
      <c r="AX1" s="401"/>
      <c r="AY1" s="401"/>
      <c r="AZ1" s="401"/>
      <c r="BA1" s="401"/>
      <c r="BB1" s="401"/>
      <c r="BC1" s="401"/>
      <c r="BD1" s="401"/>
      <c r="BE1" s="401"/>
      <c r="BF1" s="401"/>
      <c r="BG1" s="401"/>
      <c r="BH1" s="401"/>
      <c r="BI1" s="401"/>
      <c r="BJ1" s="401"/>
      <c r="BK1" s="401"/>
      <c r="BL1" s="401"/>
      <c r="BM1" s="401"/>
      <c r="BN1" s="401"/>
      <c r="BO1" s="401"/>
      <c r="BP1" s="401"/>
      <c r="BQ1" s="401"/>
      <c r="BR1" s="401"/>
      <c r="BS1" s="401"/>
      <c r="BT1" s="401"/>
      <c r="BU1" s="401"/>
      <c r="BV1" s="401"/>
      <c r="BW1" s="401"/>
      <c r="BX1" s="401"/>
      <c r="BY1" s="401"/>
      <c r="BZ1" s="401"/>
      <c r="CA1" s="401"/>
      <c r="CB1" s="383"/>
    </row>
    <row r="2" spans="1:82" ht="18.75" x14ac:dyDescent="0.3">
      <c r="A2" s="402"/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W2" s="402"/>
      <c r="X2" s="402"/>
      <c r="Y2" s="402"/>
      <c r="Z2" s="402"/>
      <c r="AA2" s="402"/>
      <c r="AB2" s="402"/>
      <c r="AC2" s="402"/>
      <c r="AD2" s="402"/>
      <c r="AE2" s="402"/>
      <c r="AF2" s="402"/>
      <c r="AG2" s="402"/>
      <c r="AH2" s="402"/>
      <c r="AI2" s="402"/>
      <c r="AJ2" s="402"/>
      <c r="AK2" s="402"/>
      <c r="AL2" s="402"/>
      <c r="AM2" s="402"/>
      <c r="AN2" s="206"/>
      <c r="AO2" s="384"/>
      <c r="AP2" s="384"/>
      <c r="AQ2" s="384"/>
      <c r="AR2" s="384"/>
      <c r="AS2" s="384"/>
      <c r="AT2" s="384"/>
      <c r="AU2" s="384"/>
      <c r="AV2" s="384"/>
      <c r="AW2" s="384"/>
      <c r="AX2" s="384"/>
      <c r="AY2" s="384"/>
      <c r="AZ2" s="384"/>
      <c r="BA2" s="384"/>
      <c r="BB2" s="384"/>
      <c r="BC2" s="384"/>
      <c r="BD2" s="384"/>
      <c r="BE2" s="384"/>
      <c r="BF2" s="384"/>
      <c r="BG2" s="384"/>
      <c r="BH2" s="384"/>
      <c r="BI2" s="384"/>
      <c r="BJ2" s="384"/>
      <c r="BK2" s="384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1"/>
      <c r="CB2" s="1"/>
    </row>
    <row r="3" spans="1:82" ht="22.5" customHeight="1" thickBot="1" x14ac:dyDescent="0.35">
      <c r="A3" s="209" t="s">
        <v>79</v>
      </c>
      <c r="B3" s="209"/>
      <c r="C3" s="209"/>
      <c r="D3" s="209"/>
      <c r="E3" s="350">
        <v>1.093</v>
      </c>
      <c r="F3" s="250">
        <v>0.31118000000000001</v>
      </c>
      <c r="G3" s="250">
        <v>0.99246999999999996</v>
      </c>
      <c r="H3" s="250"/>
      <c r="I3" s="250"/>
      <c r="J3" s="250"/>
      <c r="K3" s="250"/>
      <c r="L3" s="250"/>
      <c r="M3" s="250"/>
      <c r="N3" s="250">
        <v>1.0248999999999999</v>
      </c>
      <c r="O3" s="250"/>
      <c r="P3" s="250">
        <v>1.0388900000000001</v>
      </c>
      <c r="Q3" s="250"/>
      <c r="R3" s="250">
        <v>1.0606</v>
      </c>
      <c r="S3" s="250"/>
      <c r="T3" s="250"/>
      <c r="U3" s="250">
        <v>1</v>
      </c>
      <c r="V3" s="250">
        <v>1</v>
      </c>
      <c r="W3" s="250">
        <v>1</v>
      </c>
      <c r="X3" s="250">
        <v>1</v>
      </c>
      <c r="Y3" s="213"/>
      <c r="Z3" s="213"/>
      <c r="AA3" s="213"/>
      <c r="AB3" s="250">
        <v>0.18106</v>
      </c>
      <c r="AC3" s="213"/>
      <c r="AD3" s="213"/>
      <c r="AE3" s="213"/>
      <c r="AF3" s="213"/>
      <c r="AG3" s="250">
        <v>1</v>
      </c>
      <c r="AH3" s="250"/>
      <c r="AI3" s="250"/>
      <c r="AJ3" s="250"/>
      <c r="AK3" s="250"/>
      <c r="AL3" s="250"/>
      <c r="AM3" s="250"/>
      <c r="AN3" s="351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  <c r="BA3" s="250"/>
      <c r="BB3" s="250"/>
      <c r="BC3" s="250"/>
      <c r="BD3" s="250"/>
      <c r="BE3" s="250"/>
      <c r="BF3" s="250"/>
      <c r="BG3" s="250"/>
      <c r="BH3" s="250"/>
      <c r="BI3" s="250"/>
      <c r="BJ3" s="250"/>
      <c r="BK3" s="250"/>
      <c r="BL3" s="250"/>
      <c r="BM3" s="250"/>
      <c r="BN3" s="250"/>
      <c r="BO3" s="250"/>
      <c r="BP3" s="250"/>
      <c r="BQ3" s="250"/>
      <c r="BR3" s="250"/>
      <c r="BS3" s="250"/>
      <c r="BT3" s="250"/>
      <c r="BU3" s="250"/>
      <c r="BV3" s="250"/>
      <c r="BW3" s="250"/>
      <c r="BX3" s="250"/>
      <c r="BY3" s="250"/>
      <c r="BZ3" s="250"/>
      <c r="CA3" s="209"/>
      <c r="CB3" s="31"/>
    </row>
    <row r="4" spans="1:82" ht="17.25" customHeight="1" thickBot="1" x14ac:dyDescent="0.3">
      <c r="A4" s="358"/>
      <c r="B4" s="359"/>
      <c r="C4" s="359"/>
      <c r="D4" s="359"/>
      <c r="E4" s="433" t="s">
        <v>80</v>
      </c>
      <c r="F4" s="424"/>
      <c r="G4" s="433" t="s">
        <v>121</v>
      </c>
      <c r="H4" s="423"/>
      <c r="I4" s="423"/>
      <c r="J4" s="423"/>
      <c r="K4" s="423"/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3"/>
      <c r="Y4" s="423"/>
      <c r="Z4" s="423"/>
      <c r="AA4" s="423"/>
      <c r="AB4" s="423"/>
      <c r="AC4" s="423"/>
      <c r="AD4" s="423"/>
      <c r="AE4" s="423"/>
      <c r="AF4" s="423"/>
      <c r="AG4" s="423"/>
      <c r="AH4" s="423"/>
      <c r="AI4" s="423"/>
      <c r="AJ4" s="423"/>
      <c r="AK4" s="423"/>
      <c r="AL4" s="423"/>
      <c r="AM4" s="423"/>
      <c r="AN4" s="423"/>
      <c r="AO4" s="423"/>
      <c r="AP4" s="423"/>
      <c r="AQ4" s="423"/>
      <c r="AR4" s="423"/>
      <c r="AS4" s="423"/>
      <c r="AT4" s="423"/>
      <c r="AU4" s="423"/>
      <c r="AV4" s="423"/>
      <c r="AW4" s="423"/>
      <c r="AX4" s="423"/>
      <c r="AY4" s="423"/>
      <c r="AZ4" s="423"/>
      <c r="BA4" s="423"/>
      <c r="BB4" s="423"/>
      <c r="BC4" s="423"/>
      <c r="BD4" s="423"/>
      <c r="BE4" s="423"/>
      <c r="BF4" s="423"/>
      <c r="BG4" s="423"/>
      <c r="BH4" s="423"/>
      <c r="BI4" s="423"/>
      <c r="BJ4" s="423"/>
      <c r="BK4" s="423"/>
      <c r="BL4" s="423"/>
      <c r="BM4" s="423"/>
      <c r="BN4" s="423"/>
      <c r="BO4" s="423"/>
      <c r="BP4" s="423"/>
      <c r="BQ4" s="423"/>
      <c r="BR4" s="423"/>
      <c r="BS4" s="423"/>
      <c r="BT4" s="423"/>
      <c r="BU4" s="423"/>
      <c r="BV4" s="424"/>
      <c r="BW4" s="386"/>
      <c r="BX4" s="389"/>
      <c r="BY4" s="389"/>
      <c r="BZ4" s="389"/>
      <c r="CA4" s="422" t="s">
        <v>99</v>
      </c>
      <c r="CB4" s="388"/>
    </row>
    <row r="5" spans="1:82" ht="78.75" customHeight="1" thickBot="1" x14ac:dyDescent="0.3">
      <c r="A5" s="362"/>
      <c r="B5" s="212" t="s">
        <v>107</v>
      </c>
      <c r="C5" s="434" t="s">
        <v>390</v>
      </c>
      <c r="D5" s="436" t="s">
        <v>403</v>
      </c>
      <c r="E5" s="438" t="s">
        <v>122</v>
      </c>
      <c r="F5" s="439"/>
      <c r="G5" s="438" t="s">
        <v>344</v>
      </c>
      <c r="H5" s="440"/>
      <c r="I5" s="441" t="s">
        <v>347</v>
      </c>
      <c r="J5" s="403" t="s">
        <v>0</v>
      </c>
      <c r="K5" s="425" t="s">
        <v>81</v>
      </c>
      <c r="L5" s="426"/>
      <c r="M5" s="405" t="s">
        <v>1</v>
      </c>
      <c r="N5" s="430"/>
      <c r="O5" s="430"/>
      <c r="P5" s="430"/>
      <c r="Q5" s="430"/>
      <c r="R5" s="430"/>
      <c r="S5" s="407" t="s">
        <v>104</v>
      </c>
      <c r="T5" s="416" t="s">
        <v>350</v>
      </c>
      <c r="U5" s="409" t="s">
        <v>81</v>
      </c>
      <c r="V5" s="409"/>
      <c r="W5" s="409"/>
      <c r="X5" s="409"/>
      <c r="Y5" s="409"/>
      <c r="Z5" s="409"/>
      <c r="AA5" s="409"/>
      <c r="AB5" s="409"/>
      <c r="AC5" s="409"/>
      <c r="AD5" s="409"/>
      <c r="AE5" s="409"/>
      <c r="AF5" s="409"/>
      <c r="AG5" s="409"/>
      <c r="AH5" s="409"/>
      <c r="AI5" s="410"/>
      <c r="AJ5" s="411" t="s">
        <v>120</v>
      </c>
      <c r="AK5" s="412"/>
      <c r="AL5" s="413"/>
      <c r="AM5" s="192" t="s">
        <v>346</v>
      </c>
      <c r="AN5" s="205" t="s">
        <v>345</v>
      </c>
      <c r="AO5" s="425" t="s">
        <v>376</v>
      </c>
      <c r="AP5" s="426"/>
      <c r="AQ5" s="426"/>
      <c r="AR5" s="426"/>
      <c r="AS5" s="426"/>
      <c r="AT5" s="426"/>
      <c r="AU5" s="426"/>
      <c r="AV5" s="426"/>
      <c r="AW5" s="426"/>
      <c r="AX5" s="426"/>
      <c r="AY5" s="426"/>
      <c r="AZ5" s="426"/>
      <c r="BA5" s="426"/>
      <c r="BB5" s="426"/>
      <c r="BC5" s="426"/>
      <c r="BD5" s="426"/>
      <c r="BE5" s="426"/>
      <c r="BF5" s="426"/>
      <c r="BG5" s="426"/>
      <c r="BH5" s="426"/>
      <c r="BI5" s="426"/>
      <c r="BJ5" s="426"/>
      <c r="BK5" s="427"/>
      <c r="BL5" s="431" t="s">
        <v>396</v>
      </c>
      <c r="BM5" s="324"/>
      <c r="BN5" s="425" t="s">
        <v>81</v>
      </c>
      <c r="BO5" s="426"/>
      <c r="BP5" s="426"/>
      <c r="BQ5" s="426"/>
      <c r="BR5" s="426"/>
      <c r="BS5" s="427"/>
      <c r="BT5" s="414" t="s">
        <v>395</v>
      </c>
      <c r="BU5" s="414" t="s">
        <v>4</v>
      </c>
      <c r="BV5" s="428" t="s">
        <v>81</v>
      </c>
      <c r="BW5" s="429"/>
      <c r="BX5" s="429"/>
      <c r="BY5" s="429"/>
      <c r="BZ5" s="251"/>
      <c r="CA5" s="418"/>
      <c r="CB5" s="418" t="s">
        <v>123</v>
      </c>
    </row>
    <row r="6" spans="1:82" ht="106.5" customHeight="1" thickBot="1" x14ac:dyDescent="0.3">
      <c r="A6" s="363"/>
      <c r="B6" s="364"/>
      <c r="C6" s="435"/>
      <c r="D6" s="437"/>
      <c r="E6" s="349" t="s">
        <v>75</v>
      </c>
      <c r="F6" s="385" t="s">
        <v>77</v>
      </c>
      <c r="G6" s="365" t="s">
        <v>76</v>
      </c>
      <c r="H6" s="366" t="s">
        <v>78</v>
      </c>
      <c r="I6" s="442"/>
      <c r="J6" s="404"/>
      <c r="K6" s="367" t="s">
        <v>82</v>
      </c>
      <c r="L6" s="368" t="s">
        <v>83</v>
      </c>
      <c r="M6" s="406"/>
      <c r="N6" s="369" t="s">
        <v>84</v>
      </c>
      <c r="O6" s="369" t="s">
        <v>374</v>
      </c>
      <c r="P6" s="369" t="s">
        <v>85</v>
      </c>
      <c r="Q6" s="369" t="s">
        <v>86</v>
      </c>
      <c r="R6" s="370" t="s">
        <v>87</v>
      </c>
      <c r="S6" s="408"/>
      <c r="T6" s="417"/>
      <c r="U6" s="367" t="s">
        <v>88</v>
      </c>
      <c r="V6" s="371" t="s">
        <v>89</v>
      </c>
      <c r="W6" s="372" t="s">
        <v>105</v>
      </c>
      <c r="X6" s="372" t="s">
        <v>90</v>
      </c>
      <c r="Y6" s="372" t="s">
        <v>106</v>
      </c>
      <c r="Z6" s="372" t="s">
        <v>109</v>
      </c>
      <c r="AA6" s="372" t="s">
        <v>331</v>
      </c>
      <c r="AB6" s="372" t="s">
        <v>110</v>
      </c>
      <c r="AC6" s="372" t="s">
        <v>333</v>
      </c>
      <c r="AD6" s="372" t="s">
        <v>111</v>
      </c>
      <c r="AE6" s="372" t="s">
        <v>332</v>
      </c>
      <c r="AF6" s="373" t="s">
        <v>349</v>
      </c>
      <c r="AG6" s="372" t="s">
        <v>112</v>
      </c>
      <c r="AH6" s="372" t="s">
        <v>334</v>
      </c>
      <c r="AI6" s="368" t="s">
        <v>113</v>
      </c>
      <c r="AJ6" s="374" t="s">
        <v>119</v>
      </c>
      <c r="AK6" s="375" t="s">
        <v>320</v>
      </c>
      <c r="AL6" s="375" t="s">
        <v>377</v>
      </c>
      <c r="AM6" s="376" t="s">
        <v>2</v>
      </c>
      <c r="AN6" s="367" t="s">
        <v>404</v>
      </c>
      <c r="AO6" s="372" t="s">
        <v>338</v>
      </c>
      <c r="AP6" s="377" t="s">
        <v>339</v>
      </c>
      <c r="AQ6" s="377" t="s">
        <v>340</v>
      </c>
      <c r="AR6" s="378" t="s">
        <v>379</v>
      </c>
      <c r="AS6" s="377" t="s">
        <v>211</v>
      </c>
      <c r="AT6" s="377" t="s">
        <v>378</v>
      </c>
      <c r="AU6" s="372" t="s">
        <v>91</v>
      </c>
      <c r="AV6" s="372" t="s">
        <v>92</v>
      </c>
      <c r="AW6" s="377" t="s">
        <v>101</v>
      </c>
      <c r="AX6" s="377" t="s">
        <v>100</v>
      </c>
      <c r="AY6" s="372" t="s">
        <v>93</v>
      </c>
      <c r="AZ6" s="377" t="s">
        <v>102</v>
      </c>
      <c r="BA6" s="379" t="s">
        <v>114</v>
      </c>
      <c r="BB6" s="372" t="s">
        <v>115</v>
      </c>
      <c r="BC6" s="380" t="s">
        <v>103</v>
      </c>
      <c r="BD6" s="372" t="s">
        <v>124</v>
      </c>
      <c r="BE6" s="368" t="s">
        <v>116</v>
      </c>
      <c r="BF6" s="368" t="s">
        <v>117</v>
      </c>
      <c r="BG6" s="381" t="s">
        <v>94</v>
      </c>
      <c r="BH6" s="381" t="s">
        <v>337</v>
      </c>
      <c r="BI6" s="382" t="s">
        <v>380</v>
      </c>
      <c r="BJ6" s="368" t="s">
        <v>336</v>
      </c>
      <c r="BK6" s="382" t="s">
        <v>335</v>
      </c>
      <c r="BL6" s="432"/>
      <c r="BM6" s="325" t="s">
        <v>397</v>
      </c>
      <c r="BN6" s="221" t="s">
        <v>95</v>
      </c>
      <c r="BO6" s="222" t="s">
        <v>96</v>
      </c>
      <c r="BP6" s="189" t="s">
        <v>97</v>
      </c>
      <c r="BQ6" s="190" t="s">
        <v>98</v>
      </c>
      <c r="BR6" s="189" t="s">
        <v>341</v>
      </c>
      <c r="BS6" s="185" t="s">
        <v>118</v>
      </c>
      <c r="BT6" s="415"/>
      <c r="BU6" s="415"/>
      <c r="BV6" s="192" t="s">
        <v>343</v>
      </c>
      <c r="BW6" s="192" t="s">
        <v>342</v>
      </c>
      <c r="BX6" s="217" t="s">
        <v>351</v>
      </c>
      <c r="BY6" s="390" t="s">
        <v>352</v>
      </c>
      <c r="BZ6" s="217" t="s">
        <v>381</v>
      </c>
      <c r="CA6" s="419"/>
      <c r="CB6" s="419"/>
    </row>
    <row r="7" spans="1:82" x14ac:dyDescent="0.25">
      <c r="A7" s="352">
        <v>1</v>
      </c>
      <c r="B7" s="353" t="s">
        <v>5</v>
      </c>
      <c r="C7" s="354">
        <v>5359.4</v>
      </c>
      <c r="D7" s="317">
        <f>E7-C7</f>
        <v>842.10000000000036</v>
      </c>
      <c r="E7" s="272">
        <v>6201.5</v>
      </c>
      <c r="F7" s="297">
        <f>ROUND(E7*30.2%,1)</f>
        <v>1872.9</v>
      </c>
      <c r="G7" s="272">
        <v>1364.6</v>
      </c>
      <c r="H7" s="244">
        <f>ROUND((G7*30.2%),1)</f>
        <v>412.1</v>
      </c>
      <c r="I7" s="298"/>
      <c r="J7" s="299">
        <v>16.7</v>
      </c>
      <c r="K7" s="355">
        <f>J7-L7</f>
        <v>4.6999999999999993</v>
      </c>
      <c r="L7" s="356">
        <v>12</v>
      </c>
      <c r="M7" s="298">
        <f t="shared" ref="M7:M70" si="0">N7+O7+P7+Q7+R7</f>
        <v>469</v>
      </c>
      <c r="N7" s="187">
        <v>339.8</v>
      </c>
      <c r="O7" s="187">
        <v>99.4</v>
      </c>
      <c r="P7" s="187">
        <v>21.4</v>
      </c>
      <c r="Q7" s="187">
        <v>8.4</v>
      </c>
      <c r="R7" s="357">
        <v>0</v>
      </c>
      <c r="S7" s="286"/>
      <c r="T7" s="253">
        <f>U7+V7+W7+X7+Y7+Z7+AA7+AB7+AC7+AD7+AE7+AF7+AG7+AH7+AI7</f>
        <v>71.599999999999994</v>
      </c>
      <c r="U7" s="186">
        <v>14</v>
      </c>
      <c r="V7" s="187">
        <v>14</v>
      </c>
      <c r="W7" s="187"/>
      <c r="X7" s="187"/>
      <c r="Y7" s="184">
        <v>20.399999999999999</v>
      </c>
      <c r="Z7" s="187"/>
      <c r="AA7" s="187"/>
      <c r="AB7" s="187">
        <v>8</v>
      </c>
      <c r="AC7" s="187"/>
      <c r="AD7" s="187"/>
      <c r="AE7" s="187"/>
      <c r="AF7" s="187">
        <v>5.2</v>
      </c>
      <c r="AG7" s="187"/>
      <c r="AH7" s="184"/>
      <c r="AI7" s="184">
        <v>10</v>
      </c>
      <c r="AJ7" s="302">
        <f>AK7+AL7</f>
        <v>61.2</v>
      </c>
      <c r="AK7" s="303">
        <v>36.200000000000003</v>
      </c>
      <c r="AL7" s="303">
        <v>25</v>
      </c>
      <c r="AM7" s="304">
        <f>AN7+AO7+AP7+AQ7+AR7+AS7+AT7+AU7+AV7+AW7+AX7+AZ7+AY7+BA7+BB7+BC7+BD7+BE7+BF7+BG7+BH7+BI7+BJ7+BK7</f>
        <v>314</v>
      </c>
      <c r="AN7" s="187"/>
      <c r="AO7" s="187"/>
      <c r="AP7" s="187">
        <v>8</v>
      </c>
      <c r="AQ7" s="187">
        <v>60</v>
      </c>
      <c r="AR7" s="186"/>
      <c r="AS7" s="187">
        <v>30</v>
      </c>
      <c r="AT7" s="187">
        <v>86</v>
      </c>
      <c r="AU7" s="187"/>
      <c r="AV7" s="187"/>
      <c r="AW7" s="187">
        <v>28.1</v>
      </c>
      <c r="AX7" s="187">
        <v>19.5</v>
      </c>
      <c r="AY7" s="187"/>
      <c r="AZ7" s="187"/>
      <c r="BA7" s="187"/>
      <c r="BB7" s="187"/>
      <c r="BC7" s="187"/>
      <c r="BD7" s="187"/>
      <c r="BE7" s="184"/>
      <c r="BF7" s="184"/>
      <c r="BG7" s="184">
        <v>17.600000000000001</v>
      </c>
      <c r="BH7" s="184"/>
      <c r="BI7" s="184">
        <v>64.8</v>
      </c>
      <c r="BJ7" s="187"/>
      <c r="BK7" s="187"/>
      <c r="BL7" s="249">
        <f>BN7+BO7+BP7+BQ7+BR7+BS7+BM7</f>
        <v>157.80000000000001</v>
      </c>
      <c r="BM7" s="244"/>
      <c r="BN7" s="186">
        <v>118.4</v>
      </c>
      <c r="BO7" s="187">
        <v>4.4000000000000004</v>
      </c>
      <c r="BP7" s="187"/>
      <c r="BQ7" s="188">
        <v>15</v>
      </c>
      <c r="BR7" s="188">
        <v>20</v>
      </c>
      <c r="BS7" s="310"/>
      <c r="BT7" s="302"/>
      <c r="BU7" s="244">
        <f>BV7+BW7+BX7+BY7+BZ7</f>
        <v>66</v>
      </c>
      <c r="BV7" s="245">
        <v>66</v>
      </c>
      <c r="BW7" s="186"/>
      <c r="BX7" s="187"/>
      <c r="BY7" s="187"/>
      <c r="BZ7" s="242"/>
      <c r="CA7" s="210">
        <f>E7+F7+G7+H7+I7+J7+M7+S7+T7+AJ7+AM7+BL7+BT7+BU7</f>
        <v>11007.400000000001</v>
      </c>
      <c r="CB7" s="211">
        <v>204.2</v>
      </c>
      <c r="CD7" s="229"/>
    </row>
    <row r="8" spans="1:82" x14ac:dyDescent="0.25">
      <c r="A8" s="2">
        <v>2</v>
      </c>
      <c r="B8" s="18" t="s">
        <v>6</v>
      </c>
      <c r="C8" s="345">
        <v>3497.7</v>
      </c>
      <c r="D8" s="317">
        <f t="shared" ref="D8:D71" si="1">E8-C8</f>
        <v>549.60000000000036</v>
      </c>
      <c r="E8" s="272">
        <v>4047.3</v>
      </c>
      <c r="F8" s="259">
        <f t="shared" ref="F8:F71" si="2">ROUND(E8*30.2%,1)</f>
        <v>1222.3</v>
      </c>
      <c r="G8" s="231">
        <v>1016.5</v>
      </c>
      <c r="H8" s="262">
        <f t="shared" ref="H8:H71" si="3">ROUND((G8*30.2%),1)</f>
        <v>307</v>
      </c>
      <c r="I8" s="232"/>
      <c r="J8" s="263">
        <v>19.7</v>
      </c>
      <c r="K8" s="17">
        <f t="shared" ref="K8:K71" si="4">J8-L8</f>
        <v>8.6999999999999993</v>
      </c>
      <c r="L8" s="14">
        <v>11</v>
      </c>
      <c r="M8" s="232">
        <f t="shared" si="0"/>
        <v>331.3</v>
      </c>
      <c r="N8" s="3">
        <v>223.2</v>
      </c>
      <c r="O8" s="3">
        <v>58.5</v>
      </c>
      <c r="P8" s="3">
        <v>25.7</v>
      </c>
      <c r="Q8" s="3">
        <v>10.1</v>
      </c>
      <c r="R8" s="11">
        <v>13.8</v>
      </c>
      <c r="S8" s="329"/>
      <c r="T8" s="255">
        <f>U8+V8+W8+X8+Y8+Z8+AA8+AB8+AC8+AD8+AE8+AF8+AG8+AH8+AI8</f>
        <v>50.4</v>
      </c>
      <c r="U8" s="13">
        <v>12.5</v>
      </c>
      <c r="V8" s="3">
        <v>16.600000000000001</v>
      </c>
      <c r="W8" s="3"/>
      <c r="X8" s="3"/>
      <c r="Y8" s="11">
        <v>7.6</v>
      </c>
      <c r="Z8" s="3"/>
      <c r="AA8" s="3"/>
      <c r="AB8" s="3">
        <v>3.9</v>
      </c>
      <c r="AC8" s="3"/>
      <c r="AD8" s="3"/>
      <c r="AE8" s="3"/>
      <c r="AF8" s="3">
        <v>4.8</v>
      </c>
      <c r="AG8" s="3"/>
      <c r="AH8" s="11"/>
      <c r="AI8" s="11">
        <v>5</v>
      </c>
      <c r="AJ8" s="255">
        <f t="shared" ref="AJ8:AJ71" si="5">AK8+AL8</f>
        <v>43</v>
      </c>
      <c r="AK8" s="239">
        <v>36.200000000000003</v>
      </c>
      <c r="AL8" s="239">
        <v>6.8</v>
      </c>
      <c r="AM8" s="235">
        <f>AN8+AO8+AP8+AQ8+AR8+AS8+AT8+AU8+AV8+AW8+AX8+AZ8+AY8+BA8+BB8+BC8+BD8+BE8+BF8+BG8+BH8+BI8+BJ8+BK8</f>
        <v>222.09999999999997</v>
      </c>
      <c r="AN8" s="3"/>
      <c r="AO8" s="3"/>
      <c r="AP8" s="3">
        <v>6.7</v>
      </c>
      <c r="AQ8" s="3"/>
      <c r="AR8" s="13"/>
      <c r="AS8" s="3">
        <v>27.4</v>
      </c>
      <c r="AT8" s="3">
        <v>58</v>
      </c>
      <c r="AU8" s="3"/>
      <c r="AV8" s="3"/>
      <c r="AW8" s="3">
        <v>28.1</v>
      </c>
      <c r="AX8" s="3">
        <v>19.5</v>
      </c>
      <c r="AY8" s="3"/>
      <c r="AZ8" s="3"/>
      <c r="BA8" s="3"/>
      <c r="BB8" s="3"/>
      <c r="BC8" s="3"/>
      <c r="BD8" s="3"/>
      <c r="BE8" s="11"/>
      <c r="BF8" s="11"/>
      <c r="BG8" s="11">
        <v>17.600000000000001</v>
      </c>
      <c r="BH8" s="11"/>
      <c r="BI8" s="11">
        <v>64.8</v>
      </c>
      <c r="BJ8" s="3"/>
      <c r="BK8" s="3"/>
      <c r="BL8" s="249">
        <f t="shared" ref="BL8:BL71" si="6">BN8+BO8+BP8+BQ8+BR8+BS8+BM8</f>
        <v>193.79999999999998</v>
      </c>
      <c r="BM8" s="244"/>
      <c r="BN8" s="13">
        <v>144.6</v>
      </c>
      <c r="BO8" s="3">
        <v>4.2</v>
      </c>
      <c r="BP8" s="3"/>
      <c r="BQ8" s="183">
        <v>15</v>
      </c>
      <c r="BR8" s="183">
        <v>30</v>
      </c>
      <c r="BS8" s="310"/>
      <c r="BT8" s="255"/>
      <c r="BU8" s="244">
        <f t="shared" ref="BU8:BU71" si="7">BV8+BW8+BX8+BY8+BZ8</f>
        <v>74</v>
      </c>
      <c r="BV8" s="247">
        <v>74</v>
      </c>
      <c r="BW8" s="13"/>
      <c r="BX8" s="3"/>
      <c r="BY8" s="3"/>
      <c r="BZ8" s="242"/>
      <c r="CA8" s="210">
        <f t="shared" ref="CA8:CA71" si="8">E8+F8+G8+H8+I8+J8+M8+S8+T8+AJ8+AM8+BL8+BT8+BU8</f>
        <v>7527.4000000000005</v>
      </c>
      <c r="CB8" s="30">
        <v>100.2</v>
      </c>
      <c r="CD8" s="229"/>
    </row>
    <row r="9" spans="1:82" x14ac:dyDescent="0.25">
      <c r="A9" s="2">
        <v>3</v>
      </c>
      <c r="B9" s="18" t="s">
        <v>7</v>
      </c>
      <c r="C9" s="345">
        <v>6798.6</v>
      </c>
      <c r="D9" s="317">
        <f t="shared" si="1"/>
        <v>1068.1999999999998</v>
      </c>
      <c r="E9" s="272">
        <v>7866.8</v>
      </c>
      <c r="F9" s="259">
        <f t="shared" si="2"/>
        <v>2375.8000000000002</v>
      </c>
      <c r="G9" s="231">
        <v>1786.3</v>
      </c>
      <c r="H9" s="262">
        <f t="shared" si="3"/>
        <v>539.5</v>
      </c>
      <c r="I9" s="232"/>
      <c r="J9" s="263">
        <v>16.7</v>
      </c>
      <c r="K9" s="17">
        <f t="shared" si="4"/>
        <v>4.6999999999999993</v>
      </c>
      <c r="L9" s="14">
        <v>12</v>
      </c>
      <c r="M9" s="232">
        <f t="shared" si="0"/>
        <v>636.69999999999993</v>
      </c>
      <c r="N9" s="3">
        <v>377.9</v>
      </c>
      <c r="O9" s="3">
        <v>187.2</v>
      </c>
      <c r="P9" s="3">
        <v>51.4</v>
      </c>
      <c r="Q9" s="3">
        <v>20.2</v>
      </c>
      <c r="R9" s="11">
        <v>0</v>
      </c>
      <c r="S9" s="270"/>
      <c r="T9" s="255">
        <f t="shared" ref="T9:T72" si="9">U9+V9+W9+X9+Y9+Z9+AA9+AB9+AC9+AD9+AE9+AF9+AG9+AH9+AI9</f>
        <v>118.60000000000001</v>
      </c>
      <c r="U9" s="13">
        <v>19</v>
      </c>
      <c r="V9" s="3">
        <v>51</v>
      </c>
      <c r="W9" s="3"/>
      <c r="X9" s="3"/>
      <c r="Y9" s="11">
        <v>36</v>
      </c>
      <c r="Z9" s="3"/>
      <c r="AA9" s="3"/>
      <c r="AB9" s="3">
        <v>3.4</v>
      </c>
      <c r="AC9" s="3"/>
      <c r="AD9" s="3"/>
      <c r="AE9" s="3"/>
      <c r="AF9" s="3">
        <v>4.2</v>
      </c>
      <c r="AG9" s="3"/>
      <c r="AH9" s="11"/>
      <c r="AI9" s="11">
        <v>5</v>
      </c>
      <c r="AJ9" s="255">
        <f t="shared" si="5"/>
        <v>53.800000000000004</v>
      </c>
      <c r="AK9" s="239">
        <v>41.2</v>
      </c>
      <c r="AL9" s="239">
        <v>12.6</v>
      </c>
      <c r="AM9" s="235">
        <f t="shared" ref="AM9:AM72" si="10">AN9+AO9+AP9+AQ9+AR9+AS9+AT9+AU9+AV9+AW9+AX9+AZ9+AY9+BA9+BB9+BC9+BD9+BE9+BF9+BG9+BH9+BI9+BJ9+BK9</f>
        <v>279.7</v>
      </c>
      <c r="AN9" s="3"/>
      <c r="AO9" s="3"/>
      <c r="AP9" s="3">
        <v>8</v>
      </c>
      <c r="AQ9" s="3"/>
      <c r="AR9" s="13"/>
      <c r="AS9" s="3">
        <v>45</v>
      </c>
      <c r="AT9" s="3">
        <v>96.7</v>
      </c>
      <c r="AU9" s="3"/>
      <c r="AV9" s="3"/>
      <c r="AW9" s="3">
        <v>28.1</v>
      </c>
      <c r="AX9" s="3">
        <v>19.5</v>
      </c>
      <c r="AY9" s="3"/>
      <c r="AZ9" s="3"/>
      <c r="BA9" s="3"/>
      <c r="BB9" s="3"/>
      <c r="BC9" s="3"/>
      <c r="BD9" s="3"/>
      <c r="BE9" s="11"/>
      <c r="BF9" s="11"/>
      <c r="BG9" s="11">
        <v>17.600000000000001</v>
      </c>
      <c r="BH9" s="11"/>
      <c r="BI9" s="11">
        <v>64.8</v>
      </c>
      <c r="BJ9" s="3"/>
      <c r="BK9" s="3"/>
      <c r="BL9" s="249">
        <f t="shared" si="6"/>
        <v>383</v>
      </c>
      <c r="BM9" s="244"/>
      <c r="BN9" s="13">
        <v>162</v>
      </c>
      <c r="BO9" s="3">
        <v>176</v>
      </c>
      <c r="BP9" s="3"/>
      <c r="BQ9" s="183">
        <v>15</v>
      </c>
      <c r="BR9" s="183">
        <v>30</v>
      </c>
      <c r="BS9" s="310"/>
      <c r="BT9" s="255"/>
      <c r="BU9" s="244">
        <f t="shared" si="7"/>
        <v>109.5</v>
      </c>
      <c r="BV9" s="247">
        <v>109.5</v>
      </c>
      <c r="BW9" s="13"/>
      <c r="BX9" s="3"/>
      <c r="BY9" s="3"/>
      <c r="BZ9" s="242"/>
      <c r="CA9" s="210">
        <f t="shared" si="8"/>
        <v>14166.400000000001</v>
      </c>
      <c r="CB9" s="30">
        <v>216.6</v>
      </c>
      <c r="CD9" s="229"/>
    </row>
    <row r="10" spans="1:82" x14ac:dyDescent="0.25">
      <c r="A10" s="2">
        <v>4</v>
      </c>
      <c r="B10" s="18" t="s">
        <v>8</v>
      </c>
      <c r="C10" s="345">
        <v>4944.3999999999996</v>
      </c>
      <c r="D10" s="317">
        <f t="shared" si="1"/>
        <v>776.90000000000055</v>
      </c>
      <c r="E10" s="272">
        <v>5721.3</v>
      </c>
      <c r="F10" s="259">
        <f t="shared" si="2"/>
        <v>1727.8</v>
      </c>
      <c r="G10" s="231">
        <v>1443.5</v>
      </c>
      <c r="H10" s="262">
        <f t="shared" si="3"/>
        <v>435.9</v>
      </c>
      <c r="I10" s="232"/>
      <c r="J10" s="263">
        <v>16.7</v>
      </c>
      <c r="K10" s="17">
        <f t="shared" si="4"/>
        <v>4.6999999999999993</v>
      </c>
      <c r="L10" s="14">
        <v>12</v>
      </c>
      <c r="M10" s="232">
        <f t="shared" si="0"/>
        <v>370.49999999999994</v>
      </c>
      <c r="N10" s="3">
        <v>204.2</v>
      </c>
      <c r="O10" s="3">
        <v>136.5</v>
      </c>
      <c r="P10" s="3">
        <v>21.4</v>
      </c>
      <c r="Q10" s="3">
        <v>8.4</v>
      </c>
      <c r="R10" s="11">
        <v>0</v>
      </c>
      <c r="S10" s="270"/>
      <c r="T10" s="255">
        <f t="shared" si="9"/>
        <v>40.9</v>
      </c>
      <c r="U10" s="13">
        <v>9.1999999999999993</v>
      </c>
      <c r="V10" s="3">
        <v>17</v>
      </c>
      <c r="W10" s="3"/>
      <c r="X10" s="3"/>
      <c r="Y10" s="11"/>
      <c r="Z10" s="3"/>
      <c r="AA10" s="3"/>
      <c r="AB10" s="3">
        <v>5.5</v>
      </c>
      <c r="AC10" s="3"/>
      <c r="AD10" s="3"/>
      <c r="AE10" s="3"/>
      <c r="AF10" s="3">
        <v>4.2</v>
      </c>
      <c r="AG10" s="3"/>
      <c r="AH10" s="11"/>
      <c r="AI10" s="11">
        <v>5</v>
      </c>
      <c r="AJ10" s="255">
        <f t="shared" si="5"/>
        <v>52.7</v>
      </c>
      <c r="AK10" s="239">
        <v>46.2</v>
      </c>
      <c r="AL10" s="239">
        <v>6.5</v>
      </c>
      <c r="AM10" s="235">
        <f t="shared" si="10"/>
        <v>294</v>
      </c>
      <c r="AN10" s="3"/>
      <c r="AO10" s="3"/>
      <c r="AP10" s="3">
        <v>6.1</v>
      </c>
      <c r="AQ10" s="3">
        <v>60</v>
      </c>
      <c r="AR10" s="13"/>
      <c r="AS10" s="3">
        <v>29.2</v>
      </c>
      <c r="AT10" s="3">
        <v>68.8</v>
      </c>
      <c r="AU10" s="3"/>
      <c r="AV10" s="3"/>
      <c r="AW10" s="3">
        <v>28</v>
      </c>
      <c r="AX10" s="3">
        <v>19.5</v>
      </c>
      <c r="AY10" s="3"/>
      <c r="AZ10" s="3"/>
      <c r="BA10" s="3"/>
      <c r="BB10" s="3"/>
      <c r="BC10" s="3"/>
      <c r="BD10" s="3"/>
      <c r="BE10" s="11"/>
      <c r="BF10" s="11"/>
      <c r="BG10" s="11">
        <v>17.600000000000001</v>
      </c>
      <c r="BH10" s="11"/>
      <c r="BI10" s="11">
        <v>64.8</v>
      </c>
      <c r="BJ10" s="3"/>
      <c r="BK10" s="3"/>
      <c r="BL10" s="249">
        <f t="shared" si="6"/>
        <v>167.8</v>
      </c>
      <c r="BM10" s="244"/>
      <c r="BN10" s="13">
        <v>32.1</v>
      </c>
      <c r="BO10" s="3">
        <v>90.7</v>
      </c>
      <c r="BP10" s="3"/>
      <c r="BQ10" s="183">
        <v>15</v>
      </c>
      <c r="BR10" s="183">
        <v>30</v>
      </c>
      <c r="BS10" s="310"/>
      <c r="BT10" s="255"/>
      <c r="BU10" s="244">
        <f t="shared" si="7"/>
        <v>72.2</v>
      </c>
      <c r="BV10" s="247">
        <v>72.2</v>
      </c>
      <c r="BW10" s="13"/>
      <c r="BX10" s="3"/>
      <c r="BY10" s="3"/>
      <c r="BZ10" s="242"/>
      <c r="CA10" s="210">
        <f t="shared" si="8"/>
        <v>10343.300000000001</v>
      </c>
      <c r="CB10" s="30">
        <v>254.7</v>
      </c>
      <c r="CD10" s="229"/>
    </row>
    <row r="11" spans="1:82" x14ac:dyDescent="0.25">
      <c r="A11" s="2">
        <v>5</v>
      </c>
      <c r="B11" s="18" t="s">
        <v>9</v>
      </c>
      <c r="C11" s="345">
        <v>4615.6000000000004</v>
      </c>
      <c r="D11" s="317">
        <f t="shared" si="1"/>
        <v>725.19999999999982</v>
      </c>
      <c r="E11" s="272">
        <v>5340.8</v>
      </c>
      <c r="F11" s="259">
        <f t="shared" si="2"/>
        <v>1612.9</v>
      </c>
      <c r="G11" s="231">
        <v>1443.5</v>
      </c>
      <c r="H11" s="262">
        <f t="shared" si="3"/>
        <v>435.9</v>
      </c>
      <c r="I11" s="232"/>
      <c r="J11" s="263">
        <v>17.600000000000001</v>
      </c>
      <c r="K11" s="17">
        <f t="shared" si="4"/>
        <v>5.6000000000000014</v>
      </c>
      <c r="L11" s="14">
        <v>12</v>
      </c>
      <c r="M11" s="232">
        <f t="shared" si="0"/>
        <v>465.4</v>
      </c>
      <c r="N11" s="3">
        <v>212.6</v>
      </c>
      <c r="O11" s="3">
        <v>187.2</v>
      </c>
      <c r="P11" s="3">
        <v>47.1</v>
      </c>
      <c r="Q11" s="3">
        <v>18.5</v>
      </c>
      <c r="R11" s="11">
        <v>0</v>
      </c>
      <c r="S11" s="270"/>
      <c r="T11" s="255">
        <f t="shared" si="9"/>
        <v>59.900000000000006</v>
      </c>
      <c r="U11" s="13">
        <v>13</v>
      </c>
      <c r="V11" s="3">
        <v>17.7</v>
      </c>
      <c r="W11" s="3"/>
      <c r="X11" s="3"/>
      <c r="Y11" s="11">
        <v>12</v>
      </c>
      <c r="Z11" s="3"/>
      <c r="AA11" s="3"/>
      <c r="AB11" s="3">
        <v>8</v>
      </c>
      <c r="AC11" s="3"/>
      <c r="AD11" s="3"/>
      <c r="AE11" s="3"/>
      <c r="AF11" s="3">
        <v>4.2</v>
      </c>
      <c r="AG11" s="3"/>
      <c r="AH11" s="11"/>
      <c r="AI11" s="11">
        <v>5</v>
      </c>
      <c r="AJ11" s="255">
        <f t="shared" si="5"/>
        <v>33.1</v>
      </c>
      <c r="AK11" s="239">
        <v>29.1</v>
      </c>
      <c r="AL11" s="239">
        <v>4</v>
      </c>
      <c r="AM11" s="235">
        <f t="shared" si="10"/>
        <v>242.60000000000002</v>
      </c>
      <c r="AN11" s="3"/>
      <c r="AO11" s="3"/>
      <c r="AP11" s="3">
        <v>6.7</v>
      </c>
      <c r="AQ11" s="3"/>
      <c r="AR11" s="13"/>
      <c r="AS11" s="3">
        <v>28.5</v>
      </c>
      <c r="AT11" s="3">
        <v>77.400000000000006</v>
      </c>
      <c r="AU11" s="3"/>
      <c r="AV11" s="3"/>
      <c r="AW11" s="3">
        <v>28.1</v>
      </c>
      <c r="AX11" s="3">
        <v>19.5</v>
      </c>
      <c r="AY11" s="3"/>
      <c r="AZ11" s="3"/>
      <c r="BA11" s="3"/>
      <c r="BB11" s="3"/>
      <c r="BC11" s="3"/>
      <c r="BD11" s="3"/>
      <c r="BE11" s="11"/>
      <c r="BF11" s="11"/>
      <c r="BG11" s="11">
        <v>17.600000000000001</v>
      </c>
      <c r="BH11" s="11"/>
      <c r="BI11" s="11">
        <v>64.8</v>
      </c>
      <c r="BJ11" s="3"/>
      <c r="BK11" s="3"/>
      <c r="BL11" s="249">
        <f t="shared" si="6"/>
        <v>136.30000000000001</v>
      </c>
      <c r="BM11" s="244"/>
      <c r="BN11" s="13">
        <v>54.3</v>
      </c>
      <c r="BO11" s="3">
        <v>37</v>
      </c>
      <c r="BP11" s="3"/>
      <c r="BQ11" s="183">
        <v>15</v>
      </c>
      <c r="BR11" s="183">
        <v>30</v>
      </c>
      <c r="BS11" s="310"/>
      <c r="BT11" s="255"/>
      <c r="BU11" s="244">
        <f t="shared" si="7"/>
        <v>77.2</v>
      </c>
      <c r="BV11" s="247">
        <v>77.2</v>
      </c>
      <c r="BW11" s="13"/>
      <c r="BX11" s="3"/>
      <c r="BY11" s="3"/>
      <c r="BZ11" s="242"/>
      <c r="CA11" s="210">
        <f t="shared" si="8"/>
        <v>9865.2000000000007</v>
      </c>
      <c r="CB11" s="30">
        <v>108.2</v>
      </c>
      <c r="CD11" s="229"/>
    </row>
    <row r="12" spans="1:82" x14ac:dyDescent="0.25">
      <c r="A12" s="2">
        <v>6</v>
      </c>
      <c r="B12" s="18" t="s">
        <v>10</v>
      </c>
      <c r="C12" s="345">
        <v>16587.599999999999</v>
      </c>
      <c r="D12" s="317">
        <f t="shared" si="1"/>
        <v>2606.3000000000029</v>
      </c>
      <c r="E12" s="272">
        <v>19193.900000000001</v>
      </c>
      <c r="F12" s="259">
        <f t="shared" si="2"/>
        <v>5796.6</v>
      </c>
      <c r="G12" s="231">
        <v>2786.7</v>
      </c>
      <c r="H12" s="262">
        <f t="shared" si="3"/>
        <v>841.6</v>
      </c>
      <c r="I12" s="232"/>
      <c r="J12" s="263">
        <v>28.4</v>
      </c>
      <c r="K12" s="17">
        <f t="shared" si="4"/>
        <v>16.2</v>
      </c>
      <c r="L12" s="14">
        <v>12.2</v>
      </c>
      <c r="M12" s="232">
        <f t="shared" si="0"/>
        <v>1408.3</v>
      </c>
      <c r="N12" s="3">
        <v>792.1</v>
      </c>
      <c r="O12" s="3">
        <v>312</v>
      </c>
      <c r="P12" s="3">
        <v>218.3</v>
      </c>
      <c r="Q12" s="3">
        <v>85.9</v>
      </c>
      <c r="R12" s="11">
        <v>0</v>
      </c>
      <c r="S12" s="270"/>
      <c r="T12" s="255">
        <f t="shared" si="9"/>
        <v>208.89999999999998</v>
      </c>
      <c r="U12" s="13">
        <v>18.5</v>
      </c>
      <c r="V12" s="3">
        <v>128.4</v>
      </c>
      <c r="W12" s="3"/>
      <c r="X12" s="3"/>
      <c r="Y12" s="11">
        <v>30</v>
      </c>
      <c r="Z12" s="3"/>
      <c r="AA12" s="3"/>
      <c r="AB12" s="3">
        <v>8.6999999999999993</v>
      </c>
      <c r="AC12" s="3"/>
      <c r="AD12" s="3"/>
      <c r="AE12" s="3"/>
      <c r="AF12" s="3">
        <v>4.2</v>
      </c>
      <c r="AG12" s="3">
        <v>4.0999999999999996</v>
      </c>
      <c r="AH12" s="11"/>
      <c r="AI12" s="11">
        <v>15</v>
      </c>
      <c r="AJ12" s="255">
        <f t="shared" si="5"/>
        <v>50.3</v>
      </c>
      <c r="AK12" s="239">
        <v>35.799999999999997</v>
      </c>
      <c r="AL12" s="239">
        <v>14.5</v>
      </c>
      <c r="AM12" s="235">
        <f t="shared" si="10"/>
        <v>255.7</v>
      </c>
      <c r="AN12" s="3"/>
      <c r="AO12" s="3"/>
      <c r="AP12" s="3">
        <v>6.7</v>
      </c>
      <c r="AQ12" s="3"/>
      <c r="AR12" s="13"/>
      <c r="AS12" s="3">
        <v>119</v>
      </c>
      <c r="AT12" s="146"/>
      <c r="AU12" s="3"/>
      <c r="AV12" s="3"/>
      <c r="AW12" s="3">
        <v>28.1</v>
      </c>
      <c r="AX12" s="3">
        <v>19.5</v>
      </c>
      <c r="AY12" s="3"/>
      <c r="AZ12" s="3"/>
      <c r="BA12" s="3"/>
      <c r="BB12" s="3"/>
      <c r="BC12" s="3"/>
      <c r="BD12" s="3"/>
      <c r="BE12" s="11"/>
      <c r="BF12" s="11"/>
      <c r="BG12" s="11">
        <v>17.600000000000001</v>
      </c>
      <c r="BH12" s="11"/>
      <c r="BI12" s="11">
        <v>64.8</v>
      </c>
      <c r="BJ12" s="3"/>
      <c r="BK12" s="3"/>
      <c r="BL12" s="249">
        <f t="shared" si="6"/>
        <v>770</v>
      </c>
      <c r="BM12" s="244"/>
      <c r="BN12" s="13">
        <v>288</v>
      </c>
      <c r="BO12" s="3">
        <v>437</v>
      </c>
      <c r="BP12" s="3"/>
      <c r="BQ12" s="183">
        <v>15</v>
      </c>
      <c r="BR12" s="183">
        <v>30</v>
      </c>
      <c r="BS12" s="310"/>
      <c r="BT12" s="255">
        <v>203</v>
      </c>
      <c r="BU12" s="244">
        <f t="shared" si="7"/>
        <v>274.39999999999998</v>
      </c>
      <c r="BV12" s="247">
        <v>274.39999999999998</v>
      </c>
      <c r="BW12" s="13"/>
      <c r="BX12" s="3"/>
      <c r="BY12" s="3"/>
      <c r="BZ12" s="242"/>
      <c r="CA12" s="210">
        <f t="shared" si="8"/>
        <v>31817.800000000003</v>
      </c>
      <c r="CB12" s="30">
        <v>604</v>
      </c>
      <c r="CD12" s="229"/>
    </row>
    <row r="13" spans="1:82" x14ac:dyDescent="0.25">
      <c r="A13" s="2">
        <v>7</v>
      </c>
      <c r="B13" s="18" t="s">
        <v>11</v>
      </c>
      <c r="C13" s="345">
        <v>6587.6</v>
      </c>
      <c r="D13" s="317">
        <f t="shared" si="1"/>
        <v>1035.0999999999995</v>
      </c>
      <c r="E13" s="272">
        <v>7622.7</v>
      </c>
      <c r="F13" s="259">
        <f t="shared" si="2"/>
        <v>2302.1</v>
      </c>
      <c r="G13" s="231">
        <v>1707.8</v>
      </c>
      <c r="H13" s="262">
        <f t="shared" si="3"/>
        <v>515.79999999999995</v>
      </c>
      <c r="I13" s="232"/>
      <c r="J13" s="263">
        <v>20.3</v>
      </c>
      <c r="K13" s="17">
        <f t="shared" si="4"/>
        <v>8.1000000000000014</v>
      </c>
      <c r="L13" s="14">
        <v>12.2</v>
      </c>
      <c r="M13" s="232">
        <f t="shared" si="0"/>
        <v>573.6</v>
      </c>
      <c r="N13" s="3">
        <v>366.2</v>
      </c>
      <c r="O13" s="3">
        <v>171.6</v>
      </c>
      <c r="P13" s="3">
        <v>25.7</v>
      </c>
      <c r="Q13" s="3">
        <v>10.1</v>
      </c>
      <c r="R13" s="11">
        <v>0</v>
      </c>
      <c r="S13" s="270"/>
      <c r="T13" s="255">
        <f t="shared" si="9"/>
        <v>76.7</v>
      </c>
      <c r="U13" s="13">
        <v>14.1</v>
      </c>
      <c r="V13" s="3">
        <v>28.4</v>
      </c>
      <c r="W13" s="3"/>
      <c r="X13" s="3"/>
      <c r="Y13" s="11">
        <v>12</v>
      </c>
      <c r="Z13" s="3"/>
      <c r="AA13" s="3"/>
      <c r="AB13" s="3">
        <v>8</v>
      </c>
      <c r="AC13" s="3"/>
      <c r="AD13" s="3"/>
      <c r="AE13" s="3"/>
      <c r="AF13" s="3">
        <v>4.2</v>
      </c>
      <c r="AG13" s="3"/>
      <c r="AH13" s="11"/>
      <c r="AI13" s="11">
        <v>10</v>
      </c>
      <c r="AJ13" s="255">
        <f t="shared" si="5"/>
        <v>52.400000000000006</v>
      </c>
      <c r="AK13" s="239">
        <v>36.200000000000003</v>
      </c>
      <c r="AL13" s="239">
        <v>16.2</v>
      </c>
      <c r="AM13" s="235">
        <f t="shared" si="10"/>
        <v>321</v>
      </c>
      <c r="AN13" s="3"/>
      <c r="AO13" s="3"/>
      <c r="AP13" s="3">
        <v>6.7</v>
      </c>
      <c r="AQ13" s="3">
        <v>37.5</v>
      </c>
      <c r="AR13" s="13"/>
      <c r="AS13" s="3">
        <v>52.2</v>
      </c>
      <c r="AT13" s="3">
        <v>94.6</v>
      </c>
      <c r="AU13" s="3"/>
      <c r="AV13" s="3"/>
      <c r="AW13" s="3">
        <v>28.1</v>
      </c>
      <c r="AX13" s="3">
        <v>19.5</v>
      </c>
      <c r="AY13" s="3"/>
      <c r="AZ13" s="3"/>
      <c r="BA13" s="3"/>
      <c r="BB13" s="3"/>
      <c r="BC13" s="3"/>
      <c r="BD13" s="3"/>
      <c r="BE13" s="11"/>
      <c r="BF13" s="11"/>
      <c r="BG13" s="11">
        <v>17.600000000000001</v>
      </c>
      <c r="BH13" s="11"/>
      <c r="BI13" s="11">
        <v>64.8</v>
      </c>
      <c r="BJ13" s="3"/>
      <c r="BK13" s="3"/>
      <c r="BL13" s="249">
        <f t="shared" si="6"/>
        <v>527.79999999999995</v>
      </c>
      <c r="BM13" s="244"/>
      <c r="BN13" s="13">
        <v>128.5</v>
      </c>
      <c r="BO13" s="3">
        <v>354.3</v>
      </c>
      <c r="BP13" s="3"/>
      <c r="BQ13" s="183">
        <v>15</v>
      </c>
      <c r="BR13" s="183">
        <v>30</v>
      </c>
      <c r="BS13" s="310"/>
      <c r="BT13" s="255"/>
      <c r="BU13" s="244">
        <f t="shared" si="7"/>
        <v>139.19999999999999</v>
      </c>
      <c r="BV13" s="247">
        <v>139.19999999999999</v>
      </c>
      <c r="BW13" s="13"/>
      <c r="BX13" s="3"/>
      <c r="BY13" s="3"/>
      <c r="BZ13" s="242"/>
      <c r="CA13" s="210">
        <f t="shared" si="8"/>
        <v>13859.399999999998</v>
      </c>
      <c r="CB13" s="30">
        <v>282.10000000000002</v>
      </c>
      <c r="CD13" s="229"/>
    </row>
    <row r="14" spans="1:82" ht="14.25" customHeight="1" x14ac:dyDescent="0.25">
      <c r="A14" s="2">
        <v>8</v>
      </c>
      <c r="B14" s="18" t="s">
        <v>12</v>
      </c>
      <c r="C14" s="345">
        <v>7405.2</v>
      </c>
      <c r="D14" s="317">
        <f t="shared" si="1"/>
        <v>1163.5000000000009</v>
      </c>
      <c r="E14" s="272">
        <v>8568.7000000000007</v>
      </c>
      <c r="F14" s="259">
        <f t="shared" si="2"/>
        <v>2587.6999999999998</v>
      </c>
      <c r="G14" s="231">
        <v>1707.8</v>
      </c>
      <c r="H14" s="262">
        <f t="shared" si="3"/>
        <v>515.79999999999995</v>
      </c>
      <c r="I14" s="232"/>
      <c r="J14" s="263">
        <v>17.8</v>
      </c>
      <c r="K14" s="17">
        <f t="shared" si="4"/>
        <v>5.6000000000000014</v>
      </c>
      <c r="L14" s="14">
        <v>12.2</v>
      </c>
      <c r="M14" s="232">
        <f t="shared" si="0"/>
        <v>563.99999999999989</v>
      </c>
      <c r="N14" s="3">
        <v>302.7</v>
      </c>
      <c r="O14" s="3">
        <v>139.6</v>
      </c>
      <c r="P14" s="3">
        <v>87.3</v>
      </c>
      <c r="Q14" s="3">
        <v>34.4</v>
      </c>
      <c r="R14" s="11">
        <v>0</v>
      </c>
      <c r="S14" s="270"/>
      <c r="T14" s="255">
        <f t="shared" si="9"/>
        <v>94.7</v>
      </c>
      <c r="U14" s="13">
        <v>16</v>
      </c>
      <c r="V14" s="3">
        <v>24.8</v>
      </c>
      <c r="W14" s="3"/>
      <c r="X14" s="3"/>
      <c r="Y14" s="11">
        <v>36</v>
      </c>
      <c r="Z14" s="3"/>
      <c r="AA14" s="3"/>
      <c r="AB14" s="3">
        <v>3.7</v>
      </c>
      <c r="AC14" s="3"/>
      <c r="AD14" s="3"/>
      <c r="AE14" s="3"/>
      <c r="AF14" s="3">
        <v>4.2</v>
      </c>
      <c r="AG14" s="3"/>
      <c r="AH14" s="11"/>
      <c r="AI14" s="11">
        <v>10</v>
      </c>
      <c r="AJ14" s="255">
        <f t="shared" si="5"/>
        <v>45.300000000000004</v>
      </c>
      <c r="AK14" s="239">
        <v>36.200000000000003</v>
      </c>
      <c r="AL14" s="239">
        <v>9.1</v>
      </c>
      <c r="AM14" s="235">
        <f t="shared" si="10"/>
        <v>287.7</v>
      </c>
      <c r="AN14" s="3"/>
      <c r="AO14" s="3"/>
      <c r="AP14" s="3">
        <v>8</v>
      </c>
      <c r="AQ14" s="3"/>
      <c r="AR14" s="13"/>
      <c r="AS14" s="3">
        <v>45</v>
      </c>
      <c r="AT14" s="3">
        <v>122.6</v>
      </c>
      <c r="AU14" s="3"/>
      <c r="AV14" s="3"/>
      <c r="AW14" s="3">
        <v>10.199999999999999</v>
      </c>
      <c r="AX14" s="3">
        <v>19.5</v>
      </c>
      <c r="AY14" s="3"/>
      <c r="AZ14" s="3"/>
      <c r="BA14" s="3"/>
      <c r="BB14" s="3"/>
      <c r="BC14" s="3"/>
      <c r="BD14" s="3"/>
      <c r="BE14" s="11"/>
      <c r="BF14" s="11"/>
      <c r="BG14" s="11">
        <v>17.600000000000001</v>
      </c>
      <c r="BH14" s="11"/>
      <c r="BI14" s="11">
        <v>64.8</v>
      </c>
      <c r="BJ14" s="3"/>
      <c r="BK14" s="3"/>
      <c r="BL14" s="249">
        <f t="shared" si="6"/>
        <v>542</v>
      </c>
      <c r="BM14" s="244"/>
      <c r="BN14" s="13">
        <v>227</v>
      </c>
      <c r="BO14" s="3">
        <v>270</v>
      </c>
      <c r="BP14" s="3"/>
      <c r="BQ14" s="183">
        <v>15</v>
      </c>
      <c r="BR14" s="183">
        <v>30</v>
      </c>
      <c r="BS14" s="310"/>
      <c r="BT14" s="255"/>
      <c r="BU14" s="244">
        <f t="shared" si="7"/>
        <v>118</v>
      </c>
      <c r="BV14" s="247">
        <v>118</v>
      </c>
      <c r="BW14" s="13"/>
      <c r="BX14" s="3"/>
      <c r="BY14" s="3"/>
      <c r="BZ14" s="242"/>
      <c r="CA14" s="210">
        <f t="shared" si="8"/>
        <v>15049.5</v>
      </c>
      <c r="CB14" s="30">
        <v>353.3</v>
      </c>
      <c r="CD14" s="229"/>
    </row>
    <row r="15" spans="1:82" x14ac:dyDescent="0.25">
      <c r="A15" s="2">
        <v>9</v>
      </c>
      <c r="B15" s="18" t="s">
        <v>13</v>
      </c>
      <c r="C15" s="345">
        <v>7069</v>
      </c>
      <c r="D15" s="317">
        <f t="shared" si="1"/>
        <v>1110.6999999999998</v>
      </c>
      <c r="E15" s="272">
        <v>8179.7</v>
      </c>
      <c r="F15" s="259">
        <f t="shared" si="2"/>
        <v>2470.3000000000002</v>
      </c>
      <c r="G15" s="231">
        <v>1639.9</v>
      </c>
      <c r="H15" s="262">
        <f t="shared" si="3"/>
        <v>495.2</v>
      </c>
      <c r="I15" s="232"/>
      <c r="J15" s="263">
        <v>22.7</v>
      </c>
      <c r="K15" s="17">
        <f t="shared" si="4"/>
        <v>4.6999999999999993</v>
      </c>
      <c r="L15" s="14">
        <v>18</v>
      </c>
      <c r="M15" s="232">
        <f t="shared" si="0"/>
        <v>415.3</v>
      </c>
      <c r="N15" s="3">
        <v>247.6</v>
      </c>
      <c r="O15" s="3">
        <v>119</v>
      </c>
      <c r="P15" s="3">
        <v>30</v>
      </c>
      <c r="Q15" s="3">
        <v>11.8</v>
      </c>
      <c r="R15" s="11">
        <v>6.9</v>
      </c>
      <c r="S15" s="270"/>
      <c r="T15" s="255">
        <f t="shared" si="9"/>
        <v>76.7</v>
      </c>
      <c r="U15" s="13">
        <v>11</v>
      </c>
      <c r="V15" s="3">
        <v>15.1</v>
      </c>
      <c r="W15" s="3"/>
      <c r="X15" s="3">
        <v>3</v>
      </c>
      <c r="Y15" s="11">
        <v>32.4</v>
      </c>
      <c r="Z15" s="3"/>
      <c r="AA15" s="3"/>
      <c r="AB15" s="3">
        <v>5</v>
      </c>
      <c r="AC15" s="3"/>
      <c r="AD15" s="3"/>
      <c r="AE15" s="3"/>
      <c r="AF15" s="3">
        <v>5.2</v>
      </c>
      <c r="AG15" s="3"/>
      <c r="AH15" s="11"/>
      <c r="AI15" s="11">
        <v>5</v>
      </c>
      <c r="AJ15" s="255">
        <f t="shared" si="5"/>
        <v>32.299999999999997</v>
      </c>
      <c r="AK15" s="239">
        <v>28.9</v>
      </c>
      <c r="AL15" s="239">
        <v>3.4</v>
      </c>
      <c r="AM15" s="235">
        <f t="shared" si="10"/>
        <v>292.7</v>
      </c>
      <c r="AN15" s="3"/>
      <c r="AO15" s="3"/>
      <c r="AP15" s="3">
        <v>8</v>
      </c>
      <c r="AQ15" s="3">
        <v>83</v>
      </c>
      <c r="AR15" s="13"/>
      <c r="AS15" s="3">
        <v>14.3</v>
      </c>
      <c r="AT15" s="3">
        <v>75.3</v>
      </c>
      <c r="AU15" s="3"/>
      <c r="AV15" s="3"/>
      <c r="AW15" s="3">
        <v>10.199999999999999</v>
      </c>
      <c r="AX15" s="3">
        <v>19.5</v>
      </c>
      <c r="AY15" s="3"/>
      <c r="AZ15" s="3"/>
      <c r="BA15" s="3"/>
      <c r="BB15" s="3"/>
      <c r="BC15" s="3"/>
      <c r="BD15" s="3"/>
      <c r="BE15" s="11"/>
      <c r="BF15" s="11"/>
      <c r="BG15" s="11">
        <v>17.600000000000001</v>
      </c>
      <c r="BH15" s="11"/>
      <c r="BI15" s="11">
        <v>64.8</v>
      </c>
      <c r="BJ15" s="3"/>
      <c r="BK15" s="3"/>
      <c r="BL15" s="249">
        <f t="shared" si="6"/>
        <v>126</v>
      </c>
      <c r="BM15" s="244"/>
      <c r="BN15" s="13">
        <v>83</v>
      </c>
      <c r="BO15" s="3">
        <v>8</v>
      </c>
      <c r="BP15" s="3"/>
      <c r="BQ15" s="183">
        <v>10</v>
      </c>
      <c r="BR15" s="183">
        <v>25</v>
      </c>
      <c r="BS15" s="310"/>
      <c r="BT15" s="255"/>
      <c r="BU15" s="244">
        <f t="shared" si="7"/>
        <v>71.400000000000006</v>
      </c>
      <c r="BV15" s="247">
        <v>71.400000000000006</v>
      </c>
      <c r="BW15" s="13"/>
      <c r="BX15" s="3"/>
      <c r="BY15" s="3"/>
      <c r="BZ15" s="242"/>
      <c r="CA15" s="210">
        <f t="shared" si="8"/>
        <v>13822.2</v>
      </c>
      <c r="CB15" s="30">
        <v>161.1</v>
      </c>
      <c r="CD15" s="229"/>
    </row>
    <row r="16" spans="1:82" x14ac:dyDescent="0.25">
      <c r="A16" s="2">
        <v>10</v>
      </c>
      <c r="B16" s="18" t="s">
        <v>14</v>
      </c>
      <c r="C16" s="345">
        <v>7030.1</v>
      </c>
      <c r="D16" s="317">
        <f t="shared" si="1"/>
        <v>1104.5999999999995</v>
      </c>
      <c r="E16" s="272">
        <v>8134.7</v>
      </c>
      <c r="F16" s="259">
        <f t="shared" si="2"/>
        <v>2456.6999999999998</v>
      </c>
      <c r="G16" s="231">
        <v>1482.7</v>
      </c>
      <c r="H16" s="262">
        <f t="shared" si="3"/>
        <v>447.8</v>
      </c>
      <c r="I16" s="232"/>
      <c r="J16" s="263">
        <v>24.8</v>
      </c>
      <c r="K16" s="17">
        <f t="shared" si="4"/>
        <v>5.6000000000000014</v>
      </c>
      <c r="L16" s="14">
        <v>19.2</v>
      </c>
      <c r="M16" s="232">
        <f t="shared" si="0"/>
        <v>357.3</v>
      </c>
      <c r="N16" s="3">
        <v>235.5</v>
      </c>
      <c r="O16" s="3">
        <v>80</v>
      </c>
      <c r="P16" s="3">
        <v>30</v>
      </c>
      <c r="Q16" s="3">
        <v>11.8</v>
      </c>
      <c r="R16" s="11">
        <v>0</v>
      </c>
      <c r="S16" s="270"/>
      <c r="T16" s="255">
        <f t="shared" si="9"/>
        <v>59.6</v>
      </c>
      <c r="U16" s="13">
        <v>15</v>
      </c>
      <c r="V16" s="3">
        <v>7.4</v>
      </c>
      <c r="W16" s="3"/>
      <c r="X16" s="3"/>
      <c r="Y16" s="11">
        <v>24</v>
      </c>
      <c r="Z16" s="3"/>
      <c r="AA16" s="3"/>
      <c r="AB16" s="3">
        <v>4</v>
      </c>
      <c r="AC16" s="3"/>
      <c r="AD16" s="3"/>
      <c r="AE16" s="3"/>
      <c r="AF16" s="3">
        <v>4.2</v>
      </c>
      <c r="AG16" s="3"/>
      <c r="AH16" s="11"/>
      <c r="AI16" s="11">
        <v>5</v>
      </c>
      <c r="AJ16" s="255">
        <f t="shared" si="5"/>
        <v>42.7</v>
      </c>
      <c r="AK16" s="239">
        <v>36.200000000000003</v>
      </c>
      <c r="AL16" s="239">
        <v>6.5</v>
      </c>
      <c r="AM16" s="235">
        <f t="shared" si="10"/>
        <v>457.8</v>
      </c>
      <c r="AN16" s="3"/>
      <c r="AO16" s="3"/>
      <c r="AP16" s="3">
        <v>6.7</v>
      </c>
      <c r="AQ16" s="3"/>
      <c r="AR16" s="13"/>
      <c r="AS16" s="3">
        <v>50</v>
      </c>
      <c r="AT16" s="146"/>
      <c r="AU16" s="3"/>
      <c r="AV16" s="3"/>
      <c r="AW16" s="3">
        <v>28</v>
      </c>
      <c r="AX16" s="3">
        <v>19.5</v>
      </c>
      <c r="AY16" s="3"/>
      <c r="AZ16" s="3"/>
      <c r="BA16" s="3"/>
      <c r="BB16" s="3"/>
      <c r="BC16" s="3"/>
      <c r="BD16" s="3"/>
      <c r="BE16" s="11"/>
      <c r="BF16" s="11"/>
      <c r="BG16" s="11">
        <v>17.600000000000001</v>
      </c>
      <c r="BH16" s="11">
        <v>271.2</v>
      </c>
      <c r="BI16" s="11">
        <v>64.8</v>
      </c>
      <c r="BJ16" s="3"/>
      <c r="BK16" s="3"/>
      <c r="BL16" s="249">
        <f t="shared" si="6"/>
        <v>309</v>
      </c>
      <c r="BM16" s="244"/>
      <c r="BN16" s="13">
        <v>255.9</v>
      </c>
      <c r="BO16" s="3">
        <v>8.1</v>
      </c>
      <c r="BP16" s="3"/>
      <c r="BQ16" s="183">
        <v>15</v>
      </c>
      <c r="BR16" s="183">
        <v>30</v>
      </c>
      <c r="BS16" s="310"/>
      <c r="BT16" s="255"/>
      <c r="BU16" s="244">
        <f t="shared" si="7"/>
        <v>47.2</v>
      </c>
      <c r="BV16" s="247">
        <v>23.2</v>
      </c>
      <c r="BW16" s="13"/>
      <c r="BX16" s="3">
        <v>24</v>
      </c>
      <c r="BY16" s="3"/>
      <c r="BZ16" s="242"/>
      <c r="CA16" s="210">
        <f t="shared" si="8"/>
        <v>13820.3</v>
      </c>
      <c r="CB16" s="30"/>
      <c r="CD16" s="229"/>
    </row>
    <row r="17" spans="1:82" x14ac:dyDescent="0.25">
      <c r="A17" s="2">
        <v>11</v>
      </c>
      <c r="B17" s="18" t="s">
        <v>15</v>
      </c>
      <c r="C17" s="345">
        <v>3891.7</v>
      </c>
      <c r="D17" s="317">
        <f t="shared" si="1"/>
        <v>611.5</v>
      </c>
      <c r="E17" s="272">
        <v>4503.2</v>
      </c>
      <c r="F17" s="259">
        <f t="shared" si="2"/>
        <v>1360</v>
      </c>
      <c r="G17" s="231">
        <v>1286.3</v>
      </c>
      <c r="H17" s="262">
        <f t="shared" si="3"/>
        <v>388.5</v>
      </c>
      <c r="I17" s="232"/>
      <c r="J17" s="263">
        <v>16.899999999999999</v>
      </c>
      <c r="K17" s="17">
        <f t="shared" si="4"/>
        <v>4.6999999999999993</v>
      </c>
      <c r="L17" s="14">
        <v>12.2</v>
      </c>
      <c r="M17" s="232">
        <f t="shared" si="0"/>
        <v>308.2</v>
      </c>
      <c r="N17" s="3">
        <v>219.4</v>
      </c>
      <c r="O17" s="3">
        <v>85.8</v>
      </c>
      <c r="P17" s="3">
        <v>3</v>
      </c>
      <c r="Q17" s="3">
        <v>0</v>
      </c>
      <c r="R17" s="11">
        <v>0</v>
      </c>
      <c r="S17" s="270"/>
      <c r="T17" s="255">
        <f t="shared" si="9"/>
        <v>128.10000000000002</v>
      </c>
      <c r="U17" s="13">
        <v>10.4</v>
      </c>
      <c r="V17" s="3">
        <v>27.5</v>
      </c>
      <c r="W17" s="3"/>
      <c r="X17" s="3"/>
      <c r="Y17" s="11">
        <v>72</v>
      </c>
      <c r="Z17" s="3"/>
      <c r="AA17" s="3"/>
      <c r="AB17" s="3">
        <v>8</v>
      </c>
      <c r="AC17" s="3"/>
      <c r="AD17" s="3"/>
      <c r="AE17" s="3"/>
      <c r="AF17" s="3">
        <v>5.2</v>
      </c>
      <c r="AG17" s="3"/>
      <c r="AH17" s="11"/>
      <c r="AI17" s="11">
        <v>5</v>
      </c>
      <c r="AJ17" s="255">
        <f t="shared" si="5"/>
        <v>35.199999999999996</v>
      </c>
      <c r="AK17" s="239">
        <v>28.9</v>
      </c>
      <c r="AL17" s="239">
        <v>6.3</v>
      </c>
      <c r="AM17" s="235">
        <f t="shared" si="10"/>
        <v>237.5</v>
      </c>
      <c r="AN17" s="3"/>
      <c r="AO17" s="3"/>
      <c r="AP17" s="3">
        <v>6.7</v>
      </c>
      <c r="AQ17" s="3"/>
      <c r="AR17" s="13"/>
      <c r="AS17" s="3">
        <v>29.9</v>
      </c>
      <c r="AT17" s="3">
        <v>70.900000000000006</v>
      </c>
      <c r="AU17" s="3"/>
      <c r="AV17" s="3"/>
      <c r="AW17" s="3">
        <v>28.1</v>
      </c>
      <c r="AX17" s="3">
        <v>19.5</v>
      </c>
      <c r="AY17" s="3"/>
      <c r="AZ17" s="3"/>
      <c r="BA17" s="3"/>
      <c r="BB17" s="3"/>
      <c r="BC17" s="3"/>
      <c r="BD17" s="3"/>
      <c r="BE17" s="11"/>
      <c r="BF17" s="11"/>
      <c r="BG17" s="11">
        <v>17.600000000000001</v>
      </c>
      <c r="BH17" s="11"/>
      <c r="BI17" s="11">
        <v>64.8</v>
      </c>
      <c r="BJ17" s="3"/>
      <c r="BK17" s="3"/>
      <c r="BL17" s="249">
        <f t="shared" si="6"/>
        <v>158.19999999999999</v>
      </c>
      <c r="BM17" s="244"/>
      <c r="BN17" s="13">
        <v>139</v>
      </c>
      <c r="BO17" s="3">
        <v>4.2</v>
      </c>
      <c r="BP17" s="3"/>
      <c r="BQ17" s="183">
        <v>15</v>
      </c>
      <c r="BR17" s="183"/>
      <c r="BS17" s="310"/>
      <c r="BT17" s="255"/>
      <c r="BU17" s="244">
        <f t="shared" si="7"/>
        <v>70.599999999999994</v>
      </c>
      <c r="BV17" s="247">
        <v>70.599999999999994</v>
      </c>
      <c r="BW17" s="13"/>
      <c r="BX17" s="3"/>
      <c r="BY17" s="3"/>
      <c r="BZ17" s="242"/>
      <c r="CA17" s="210">
        <f t="shared" si="8"/>
        <v>8492.7000000000007</v>
      </c>
      <c r="CB17" s="30">
        <v>150.69999999999999</v>
      </c>
      <c r="CD17" s="229"/>
    </row>
    <row r="18" spans="1:82" x14ac:dyDescent="0.25">
      <c r="A18" s="2">
        <v>12</v>
      </c>
      <c r="B18" s="18" t="s">
        <v>16</v>
      </c>
      <c r="C18" s="345">
        <v>3571.4</v>
      </c>
      <c r="D18" s="317">
        <f t="shared" si="1"/>
        <v>561.09999999999991</v>
      </c>
      <c r="E18" s="272">
        <v>4132.5</v>
      </c>
      <c r="F18" s="259">
        <f t="shared" si="2"/>
        <v>1248</v>
      </c>
      <c r="G18" s="231">
        <v>1032.8</v>
      </c>
      <c r="H18" s="262">
        <f t="shared" si="3"/>
        <v>311.89999999999998</v>
      </c>
      <c r="I18" s="232"/>
      <c r="J18" s="263">
        <v>16.7</v>
      </c>
      <c r="K18" s="17">
        <f t="shared" si="4"/>
        <v>4.6999999999999993</v>
      </c>
      <c r="L18" s="14">
        <v>12</v>
      </c>
      <c r="M18" s="232">
        <f t="shared" si="0"/>
        <v>547.4</v>
      </c>
      <c r="N18" s="3">
        <v>351.3</v>
      </c>
      <c r="O18" s="3">
        <v>136.5</v>
      </c>
      <c r="P18" s="3">
        <v>42.8</v>
      </c>
      <c r="Q18" s="3">
        <v>16.8</v>
      </c>
      <c r="R18" s="11">
        <v>0</v>
      </c>
      <c r="S18" s="270"/>
      <c r="T18" s="255">
        <f t="shared" si="9"/>
        <v>44</v>
      </c>
      <c r="U18" s="13">
        <v>14.6</v>
      </c>
      <c r="V18" s="3">
        <v>11.9</v>
      </c>
      <c r="W18" s="3"/>
      <c r="X18" s="3"/>
      <c r="Y18" s="11"/>
      <c r="Z18" s="3"/>
      <c r="AA18" s="3"/>
      <c r="AB18" s="3">
        <v>2.2999999999999998</v>
      </c>
      <c r="AC18" s="3"/>
      <c r="AD18" s="3"/>
      <c r="AE18" s="3"/>
      <c r="AF18" s="3">
        <v>5.2</v>
      </c>
      <c r="AG18" s="3"/>
      <c r="AH18" s="11"/>
      <c r="AI18" s="11">
        <v>10</v>
      </c>
      <c r="AJ18" s="255">
        <f t="shared" si="5"/>
        <v>45.400000000000006</v>
      </c>
      <c r="AK18" s="239">
        <v>36.200000000000003</v>
      </c>
      <c r="AL18" s="239">
        <v>9.1999999999999993</v>
      </c>
      <c r="AM18" s="235">
        <f t="shared" si="10"/>
        <v>220.60000000000002</v>
      </c>
      <c r="AN18" s="3"/>
      <c r="AO18" s="3"/>
      <c r="AP18" s="3">
        <v>8</v>
      </c>
      <c r="AQ18" s="3"/>
      <c r="AR18" s="13"/>
      <c r="AS18" s="3">
        <v>40.4</v>
      </c>
      <c r="AT18" s="3">
        <v>60.2</v>
      </c>
      <c r="AU18" s="3"/>
      <c r="AV18" s="3"/>
      <c r="AW18" s="3">
        <v>10.199999999999999</v>
      </c>
      <c r="AX18" s="3">
        <v>19.5</v>
      </c>
      <c r="AY18" s="3"/>
      <c r="AZ18" s="3"/>
      <c r="BA18" s="3"/>
      <c r="BB18" s="3"/>
      <c r="BC18" s="3"/>
      <c r="BD18" s="3"/>
      <c r="BE18" s="11"/>
      <c r="BF18" s="11"/>
      <c r="BG18" s="11">
        <v>17.600000000000001</v>
      </c>
      <c r="BH18" s="11"/>
      <c r="BI18" s="11">
        <v>64.7</v>
      </c>
      <c r="BJ18" s="3"/>
      <c r="BK18" s="3"/>
      <c r="BL18" s="249">
        <f t="shared" si="6"/>
        <v>218.6</v>
      </c>
      <c r="BM18" s="244"/>
      <c r="BN18" s="13">
        <v>169.6</v>
      </c>
      <c r="BO18" s="3">
        <v>4</v>
      </c>
      <c r="BP18" s="3"/>
      <c r="BQ18" s="183">
        <v>15</v>
      </c>
      <c r="BR18" s="183">
        <v>30</v>
      </c>
      <c r="BS18" s="310"/>
      <c r="BT18" s="255"/>
      <c r="BU18" s="244">
        <f t="shared" si="7"/>
        <v>51</v>
      </c>
      <c r="BV18" s="247">
        <v>51</v>
      </c>
      <c r="BW18" s="13"/>
      <c r="BX18" s="3"/>
      <c r="BY18" s="3"/>
      <c r="BZ18" s="242"/>
      <c r="CA18" s="210">
        <f t="shared" si="8"/>
        <v>7868.9</v>
      </c>
      <c r="CB18" s="30">
        <v>217</v>
      </c>
      <c r="CD18" s="229"/>
    </row>
    <row r="19" spans="1:82" x14ac:dyDescent="0.25">
      <c r="A19" s="2">
        <v>13</v>
      </c>
      <c r="B19" s="18" t="s">
        <v>17</v>
      </c>
      <c r="C19" s="345">
        <v>4644.7</v>
      </c>
      <c r="D19" s="317">
        <f t="shared" si="1"/>
        <v>729.80000000000018</v>
      </c>
      <c r="E19" s="272">
        <v>5374.5</v>
      </c>
      <c r="F19" s="259">
        <f t="shared" si="2"/>
        <v>1623.1</v>
      </c>
      <c r="G19" s="231">
        <v>1443.5</v>
      </c>
      <c r="H19" s="262">
        <f t="shared" si="3"/>
        <v>435.9</v>
      </c>
      <c r="I19" s="232"/>
      <c r="J19" s="263">
        <v>21.5</v>
      </c>
      <c r="K19" s="17">
        <f t="shared" si="4"/>
        <v>4.6999999999999993</v>
      </c>
      <c r="L19" s="14">
        <v>16.8</v>
      </c>
      <c r="M19" s="232">
        <f t="shared" si="0"/>
        <v>414.3</v>
      </c>
      <c r="N19" s="3">
        <v>198.6</v>
      </c>
      <c r="O19" s="3">
        <v>156</v>
      </c>
      <c r="P19" s="3">
        <v>42.8</v>
      </c>
      <c r="Q19" s="3">
        <v>16.899999999999999</v>
      </c>
      <c r="R19" s="11">
        <v>0</v>
      </c>
      <c r="S19" s="270"/>
      <c r="T19" s="255">
        <f t="shared" si="9"/>
        <v>71.600000000000009</v>
      </c>
      <c r="U19" s="13">
        <v>12.6</v>
      </c>
      <c r="V19" s="3">
        <v>16.600000000000001</v>
      </c>
      <c r="W19" s="3"/>
      <c r="X19" s="3"/>
      <c r="Y19" s="11">
        <v>20.2</v>
      </c>
      <c r="Z19" s="3"/>
      <c r="AA19" s="3"/>
      <c r="AB19" s="3">
        <v>8</v>
      </c>
      <c r="AC19" s="3"/>
      <c r="AD19" s="3"/>
      <c r="AE19" s="3"/>
      <c r="AF19" s="3">
        <v>4.2</v>
      </c>
      <c r="AG19" s="3"/>
      <c r="AH19" s="11"/>
      <c r="AI19" s="11">
        <v>10</v>
      </c>
      <c r="AJ19" s="255">
        <f t="shared" si="5"/>
        <v>56.8</v>
      </c>
      <c r="AK19" s="239">
        <v>43</v>
      </c>
      <c r="AL19" s="239">
        <v>13.8</v>
      </c>
      <c r="AM19" s="235">
        <f t="shared" si="10"/>
        <v>244.10000000000002</v>
      </c>
      <c r="AN19" s="3"/>
      <c r="AO19" s="3"/>
      <c r="AP19" s="3">
        <v>6.7</v>
      </c>
      <c r="AQ19" s="3"/>
      <c r="AR19" s="13"/>
      <c r="AS19" s="3">
        <v>37.5</v>
      </c>
      <c r="AT19" s="3">
        <v>70</v>
      </c>
      <c r="AU19" s="3"/>
      <c r="AV19" s="3"/>
      <c r="AW19" s="3">
        <v>28.1</v>
      </c>
      <c r="AX19" s="3">
        <v>19.5</v>
      </c>
      <c r="AY19" s="3"/>
      <c r="AZ19" s="3"/>
      <c r="BA19" s="3"/>
      <c r="BB19" s="3"/>
      <c r="BC19" s="3"/>
      <c r="BD19" s="3"/>
      <c r="BE19" s="11"/>
      <c r="BF19" s="11"/>
      <c r="BG19" s="11">
        <v>17.600000000000001</v>
      </c>
      <c r="BH19" s="11"/>
      <c r="BI19" s="11">
        <v>64.7</v>
      </c>
      <c r="BJ19" s="3"/>
      <c r="BK19" s="3"/>
      <c r="BL19" s="249">
        <f t="shared" si="6"/>
        <v>100.5</v>
      </c>
      <c r="BM19" s="244"/>
      <c r="BN19" s="13">
        <v>48</v>
      </c>
      <c r="BO19" s="3">
        <v>7.5</v>
      </c>
      <c r="BP19" s="3"/>
      <c r="BQ19" s="183">
        <v>15</v>
      </c>
      <c r="BR19" s="183">
        <v>30</v>
      </c>
      <c r="BS19" s="310"/>
      <c r="BT19" s="255"/>
      <c r="BU19" s="244">
        <f t="shared" si="7"/>
        <v>72.599999999999994</v>
      </c>
      <c r="BV19" s="247">
        <v>72.599999999999994</v>
      </c>
      <c r="BW19" s="13"/>
      <c r="BX19" s="3"/>
      <c r="BY19" s="3"/>
      <c r="BZ19" s="242"/>
      <c r="CA19" s="210">
        <f t="shared" si="8"/>
        <v>9858.4</v>
      </c>
      <c r="CB19" s="30">
        <v>137.80000000000001</v>
      </c>
      <c r="CD19" s="229"/>
    </row>
    <row r="20" spans="1:82" x14ac:dyDescent="0.25">
      <c r="A20" s="2">
        <v>14</v>
      </c>
      <c r="B20" s="18" t="s">
        <v>18</v>
      </c>
      <c r="C20" s="345">
        <v>6595.9</v>
      </c>
      <c r="D20" s="317">
        <f t="shared" si="1"/>
        <v>1036.4000000000005</v>
      </c>
      <c r="E20" s="272">
        <v>7632.3</v>
      </c>
      <c r="F20" s="259">
        <f t="shared" si="2"/>
        <v>2305</v>
      </c>
      <c r="G20" s="231">
        <v>1702.4</v>
      </c>
      <c r="H20" s="262">
        <f t="shared" si="3"/>
        <v>514.1</v>
      </c>
      <c r="I20" s="232"/>
      <c r="J20" s="263">
        <v>13.9</v>
      </c>
      <c r="K20" s="17">
        <f t="shared" si="4"/>
        <v>5.5</v>
      </c>
      <c r="L20" s="14">
        <v>8.4</v>
      </c>
      <c r="M20" s="232">
        <f t="shared" si="0"/>
        <v>561.4</v>
      </c>
      <c r="N20" s="3">
        <v>306.60000000000002</v>
      </c>
      <c r="O20" s="3">
        <v>188</v>
      </c>
      <c r="P20" s="3">
        <v>47.9</v>
      </c>
      <c r="Q20" s="3">
        <v>18.899999999999999</v>
      </c>
      <c r="R20" s="11">
        <v>0</v>
      </c>
      <c r="S20" s="270"/>
      <c r="T20" s="255">
        <f t="shared" si="9"/>
        <v>57.800000000000004</v>
      </c>
      <c r="U20" s="13">
        <v>16.100000000000001</v>
      </c>
      <c r="V20" s="3">
        <v>19.5</v>
      </c>
      <c r="W20" s="3"/>
      <c r="X20" s="3"/>
      <c r="Y20" s="11"/>
      <c r="Z20" s="3"/>
      <c r="AA20" s="3"/>
      <c r="AB20" s="3">
        <v>8</v>
      </c>
      <c r="AC20" s="3"/>
      <c r="AD20" s="3"/>
      <c r="AE20" s="3"/>
      <c r="AF20" s="3">
        <v>4.2</v>
      </c>
      <c r="AG20" s="3"/>
      <c r="AH20" s="11"/>
      <c r="AI20" s="11">
        <v>10</v>
      </c>
      <c r="AJ20" s="255">
        <f t="shared" si="5"/>
        <v>51.300000000000004</v>
      </c>
      <c r="AK20" s="239">
        <v>36.200000000000003</v>
      </c>
      <c r="AL20" s="239">
        <v>15.1</v>
      </c>
      <c r="AM20" s="235">
        <f t="shared" si="10"/>
        <v>328.1</v>
      </c>
      <c r="AN20" s="3"/>
      <c r="AO20" s="3"/>
      <c r="AP20" s="3">
        <v>6.7</v>
      </c>
      <c r="AQ20" s="3">
        <v>63</v>
      </c>
      <c r="AR20" s="13"/>
      <c r="AS20" s="3">
        <v>31.6</v>
      </c>
      <c r="AT20" s="3">
        <v>96.7</v>
      </c>
      <c r="AU20" s="3"/>
      <c r="AV20" s="3"/>
      <c r="AW20" s="3">
        <v>28.3</v>
      </c>
      <c r="AX20" s="3">
        <v>19.5</v>
      </c>
      <c r="AY20" s="3"/>
      <c r="AZ20" s="3"/>
      <c r="BA20" s="3"/>
      <c r="BB20" s="3"/>
      <c r="BC20" s="3"/>
      <c r="BD20" s="3"/>
      <c r="BE20" s="11"/>
      <c r="BF20" s="11"/>
      <c r="BG20" s="11">
        <v>17.600000000000001</v>
      </c>
      <c r="BH20" s="11"/>
      <c r="BI20" s="11">
        <v>64.7</v>
      </c>
      <c r="BJ20" s="3"/>
      <c r="BK20" s="3"/>
      <c r="BL20" s="249">
        <f t="shared" si="6"/>
        <v>508.1</v>
      </c>
      <c r="BM20" s="244"/>
      <c r="BN20" s="13">
        <v>210</v>
      </c>
      <c r="BO20" s="3">
        <v>253.1</v>
      </c>
      <c r="BP20" s="3"/>
      <c r="BQ20" s="183">
        <v>15</v>
      </c>
      <c r="BR20" s="183">
        <v>30</v>
      </c>
      <c r="BS20" s="310"/>
      <c r="BT20" s="255"/>
      <c r="BU20" s="244">
        <f t="shared" si="7"/>
        <v>86.8</v>
      </c>
      <c r="BV20" s="247">
        <v>86.8</v>
      </c>
      <c r="BW20" s="13"/>
      <c r="BX20" s="3"/>
      <c r="BY20" s="3"/>
      <c r="BZ20" s="242"/>
      <c r="CA20" s="210">
        <f t="shared" si="8"/>
        <v>13761.199999999997</v>
      </c>
      <c r="CB20" s="30">
        <v>262.2</v>
      </c>
      <c r="CD20" s="229"/>
    </row>
    <row r="21" spans="1:82" x14ac:dyDescent="0.25">
      <c r="A21" s="2">
        <v>15</v>
      </c>
      <c r="B21" s="18" t="s">
        <v>70</v>
      </c>
      <c r="C21" s="345">
        <v>11662.3</v>
      </c>
      <c r="D21" s="317">
        <f t="shared" si="1"/>
        <v>1832.4000000000015</v>
      </c>
      <c r="E21" s="272">
        <v>13494.7</v>
      </c>
      <c r="F21" s="259">
        <f t="shared" si="2"/>
        <v>4075.4</v>
      </c>
      <c r="G21" s="231">
        <v>3090.3</v>
      </c>
      <c r="H21" s="262">
        <f t="shared" si="3"/>
        <v>933.3</v>
      </c>
      <c r="I21" s="232"/>
      <c r="J21" s="263">
        <v>20.3</v>
      </c>
      <c r="K21" s="17">
        <f t="shared" si="4"/>
        <v>8.1000000000000014</v>
      </c>
      <c r="L21" s="14">
        <v>12.2</v>
      </c>
      <c r="M21" s="232">
        <f t="shared" si="0"/>
        <v>1400.6</v>
      </c>
      <c r="N21" s="3">
        <v>1020.7</v>
      </c>
      <c r="O21" s="3">
        <v>296.39999999999998</v>
      </c>
      <c r="P21" s="3">
        <v>59.9</v>
      </c>
      <c r="Q21" s="3">
        <v>23.6</v>
      </c>
      <c r="R21" s="11">
        <v>0</v>
      </c>
      <c r="S21" s="270"/>
      <c r="T21" s="255">
        <f t="shared" si="9"/>
        <v>156.1</v>
      </c>
      <c r="U21" s="13">
        <v>12.1</v>
      </c>
      <c r="V21" s="3">
        <v>50</v>
      </c>
      <c r="W21" s="3"/>
      <c r="X21" s="3"/>
      <c r="Y21" s="11">
        <v>12</v>
      </c>
      <c r="Z21" s="3"/>
      <c r="AA21" s="3"/>
      <c r="AB21" s="3">
        <v>12</v>
      </c>
      <c r="AC21" s="3"/>
      <c r="AD21" s="3"/>
      <c r="AE21" s="3"/>
      <c r="AF21" s="3">
        <v>0</v>
      </c>
      <c r="AG21" s="3"/>
      <c r="AH21" s="11"/>
      <c r="AI21" s="11">
        <v>70</v>
      </c>
      <c r="AJ21" s="255">
        <f t="shared" si="5"/>
        <v>52.1</v>
      </c>
      <c r="AK21" s="239">
        <v>41.2</v>
      </c>
      <c r="AL21" s="239">
        <v>10.9</v>
      </c>
      <c r="AM21" s="235">
        <f t="shared" si="10"/>
        <v>415.90000000000003</v>
      </c>
      <c r="AN21" s="3"/>
      <c r="AO21" s="3"/>
      <c r="AP21" s="3">
        <v>6.7</v>
      </c>
      <c r="AQ21" s="3">
        <v>32.700000000000003</v>
      </c>
      <c r="AR21" s="13"/>
      <c r="AS21" s="3">
        <v>87.5</v>
      </c>
      <c r="AT21" s="3">
        <v>159.1</v>
      </c>
      <c r="AU21" s="3"/>
      <c r="AV21" s="3"/>
      <c r="AW21" s="3">
        <v>28.1</v>
      </c>
      <c r="AX21" s="3">
        <v>19.5</v>
      </c>
      <c r="AY21" s="3"/>
      <c r="AZ21" s="3"/>
      <c r="BA21" s="3"/>
      <c r="BB21" s="3"/>
      <c r="BC21" s="3"/>
      <c r="BD21" s="3"/>
      <c r="BE21" s="11"/>
      <c r="BF21" s="11"/>
      <c r="BG21" s="11">
        <v>17.600000000000001</v>
      </c>
      <c r="BH21" s="11"/>
      <c r="BI21" s="11">
        <v>64.7</v>
      </c>
      <c r="BJ21" s="3"/>
      <c r="BK21" s="3"/>
      <c r="BL21" s="249">
        <f t="shared" si="6"/>
        <v>5373</v>
      </c>
      <c r="BM21" s="244">
        <v>954.4</v>
      </c>
      <c r="BN21" s="13">
        <v>304</v>
      </c>
      <c r="BO21" s="3">
        <v>4064.6</v>
      </c>
      <c r="BP21" s="3"/>
      <c r="BQ21" s="183">
        <v>20</v>
      </c>
      <c r="BR21" s="183">
        <v>30</v>
      </c>
      <c r="BS21" s="310"/>
      <c r="BT21" s="255">
        <v>203</v>
      </c>
      <c r="BU21" s="244">
        <f t="shared" si="7"/>
        <v>214.4</v>
      </c>
      <c r="BV21" s="247">
        <v>214.4</v>
      </c>
      <c r="BW21" s="13"/>
      <c r="BX21" s="3"/>
      <c r="BY21" s="3"/>
      <c r="BZ21" s="242"/>
      <c r="CA21" s="210">
        <f t="shared" si="8"/>
        <v>29429.1</v>
      </c>
      <c r="CB21" s="30">
        <v>349</v>
      </c>
      <c r="CD21" s="229"/>
    </row>
    <row r="22" spans="1:82" x14ac:dyDescent="0.25">
      <c r="A22" s="2">
        <v>16</v>
      </c>
      <c r="B22" s="18" t="s">
        <v>19</v>
      </c>
      <c r="C22" s="345">
        <v>9505.7000000000007</v>
      </c>
      <c r="D22" s="317">
        <f t="shared" si="1"/>
        <v>1493.5</v>
      </c>
      <c r="E22" s="272">
        <v>10999.2</v>
      </c>
      <c r="F22" s="259">
        <f t="shared" si="2"/>
        <v>3321.8</v>
      </c>
      <c r="G22" s="231">
        <v>2315</v>
      </c>
      <c r="H22" s="262">
        <f t="shared" si="3"/>
        <v>699.1</v>
      </c>
      <c r="I22" s="232"/>
      <c r="J22" s="263">
        <v>15.6</v>
      </c>
      <c r="K22" s="17">
        <f t="shared" si="4"/>
        <v>4.1999999999999993</v>
      </c>
      <c r="L22" s="14">
        <v>11.4</v>
      </c>
      <c r="M22" s="232">
        <f t="shared" si="0"/>
        <v>404.1</v>
      </c>
      <c r="N22" s="3">
        <v>197.9</v>
      </c>
      <c r="O22" s="3">
        <v>167.7</v>
      </c>
      <c r="P22" s="3">
        <v>38.5</v>
      </c>
      <c r="Q22" s="3">
        <v>0</v>
      </c>
      <c r="R22" s="11">
        <v>0</v>
      </c>
      <c r="S22" s="270"/>
      <c r="T22" s="255">
        <f t="shared" si="9"/>
        <v>464.2</v>
      </c>
      <c r="U22" s="13">
        <v>18.100000000000001</v>
      </c>
      <c r="V22" s="3">
        <v>54</v>
      </c>
      <c r="W22" s="3"/>
      <c r="X22" s="3"/>
      <c r="Y22" s="11">
        <v>60</v>
      </c>
      <c r="Z22" s="3"/>
      <c r="AA22" s="3"/>
      <c r="AB22" s="3">
        <v>6.7</v>
      </c>
      <c r="AC22" s="3">
        <v>311.2</v>
      </c>
      <c r="AD22" s="3"/>
      <c r="AE22" s="3"/>
      <c r="AF22" s="3">
        <v>4.2</v>
      </c>
      <c r="AG22" s="3"/>
      <c r="AH22" s="11"/>
      <c r="AI22" s="11">
        <v>10</v>
      </c>
      <c r="AJ22" s="255">
        <f t="shared" si="5"/>
        <v>48.800000000000004</v>
      </c>
      <c r="AK22" s="239">
        <v>41.2</v>
      </c>
      <c r="AL22" s="239">
        <v>7.6</v>
      </c>
      <c r="AM22" s="235">
        <f t="shared" si="10"/>
        <v>322.5</v>
      </c>
      <c r="AN22" s="3"/>
      <c r="AO22" s="3"/>
      <c r="AP22" s="3">
        <v>6.7</v>
      </c>
      <c r="AQ22" s="3"/>
      <c r="AR22" s="13"/>
      <c r="AS22" s="3">
        <v>57.6</v>
      </c>
      <c r="AT22" s="3">
        <v>146.19999999999999</v>
      </c>
      <c r="AU22" s="3"/>
      <c r="AV22" s="3"/>
      <c r="AW22" s="3">
        <v>10.199999999999999</v>
      </c>
      <c r="AX22" s="3">
        <v>19.5</v>
      </c>
      <c r="AY22" s="3"/>
      <c r="AZ22" s="3"/>
      <c r="BA22" s="3"/>
      <c r="BB22" s="3"/>
      <c r="BC22" s="3"/>
      <c r="BD22" s="3"/>
      <c r="BE22" s="11"/>
      <c r="BF22" s="11"/>
      <c r="BG22" s="11">
        <v>17.600000000000001</v>
      </c>
      <c r="BH22" s="11"/>
      <c r="BI22" s="11">
        <v>64.7</v>
      </c>
      <c r="BJ22" s="3"/>
      <c r="BK22" s="3"/>
      <c r="BL22" s="249">
        <f t="shared" si="6"/>
        <v>430.5</v>
      </c>
      <c r="BM22" s="244"/>
      <c r="BN22" s="13">
        <v>265</v>
      </c>
      <c r="BO22" s="3">
        <v>120.5</v>
      </c>
      <c r="BP22" s="3"/>
      <c r="BQ22" s="183">
        <v>15</v>
      </c>
      <c r="BR22" s="183">
        <v>30</v>
      </c>
      <c r="BS22" s="310"/>
      <c r="BT22" s="255"/>
      <c r="BU22" s="244">
        <f t="shared" si="7"/>
        <v>160.1</v>
      </c>
      <c r="BV22" s="247">
        <v>160.1</v>
      </c>
      <c r="BW22" s="13"/>
      <c r="BX22" s="3"/>
      <c r="BY22" s="3"/>
      <c r="BZ22" s="242"/>
      <c r="CA22" s="210">
        <f t="shared" si="8"/>
        <v>19180.899999999994</v>
      </c>
      <c r="CB22" s="30">
        <v>422.1</v>
      </c>
      <c r="CD22" s="229"/>
    </row>
    <row r="23" spans="1:82" x14ac:dyDescent="0.25">
      <c r="A23" s="2">
        <v>17</v>
      </c>
      <c r="B23" s="18" t="s">
        <v>20</v>
      </c>
      <c r="C23" s="345">
        <v>7279.4</v>
      </c>
      <c r="D23" s="317">
        <f t="shared" si="1"/>
        <v>1143.7000000000007</v>
      </c>
      <c r="E23" s="272">
        <v>8423.1</v>
      </c>
      <c r="F23" s="259">
        <f t="shared" si="2"/>
        <v>2543.8000000000002</v>
      </c>
      <c r="G23" s="231">
        <v>1707.8</v>
      </c>
      <c r="H23" s="262">
        <f t="shared" si="3"/>
        <v>515.79999999999995</v>
      </c>
      <c r="I23" s="232"/>
      <c r="J23" s="263">
        <v>14</v>
      </c>
      <c r="K23" s="17">
        <f t="shared" si="4"/>
        <v>5.6</v>
      </c>
      <c r="L23" s="14">
        <v>8.4</v>
      </c>
      <c r="M23" s="232">
        <f t="shared" si="0"/>
        <v>789.9</v>
      </c>
      <c r="N23" s="3">
        <v>527</v>
      </c>
      <c r="O23" s="3">
        <v>179.4</v>
      </c>
      <c r="P23" s="3">
        <v>59.9</v>
      </c>
      <c r="Q23" s="3">
        <v>23.6</v>
      </c>
      <c r="R23" s="11">
        <v>0</v>
      </c>
      <c r="S23" s="270"/>
      <c r="T23" s="255">
        <f t="shared" si="9"/>
        <v>91.2</v>
      </c>
      <c r="U23" s="13">
        <v>17</v>
      </c>
      <c r="V23" s="3">
        <v>45.2</v>
      </c>
      <c r="W23" s="3"/>
      <c r="X23" s="3"/>
      <c r="Y23" s="11">
        <v>8.3000000000000007</v>
      </c>
      <c r="Z23" s="3"/>
      <c r="AA23" s="3"/>
      <c r="AB23" s="3">
        <v>5.5</v>
      </c>
      <c r="AC23" s="3"/>
      <c r="AD23" s="3"/>
      <c r="AE23" s="3"/>
      <c r="AF23" s="3">
        <v>5.2</v>
      </c>
      <c r="AG23" s="3"/>
      <c r="AH23" s="11"/>
      <c r="AI23" s="11">
        <v>10</v>
      </c>
      <c r="AJ23" s="255">
        <f t="shared" si="5"/>
        <v>57.2</v>
      </c>
      <c r="AK23" s="239">
        <v>41.2</v>
      </c>
      <c r="AL23" s="239">
        <v>16</v>
      </c>
      <c r="AM23" s="235">
        <f t="shared" si="10"/>
        <v>239.3</v>
      </c>
      <c r="AN23" s="3"/>
      <c r="AO23" s="3"/>
      <c r="AP23" s="3">
        <v>6.7</v>
      </c>
      <c r="AQ23" s="3">
        <v>15</v>
      </c>
      <c r="AR23" s="13"/>
      <c r="AS23" s="3">
        <v>32.700000000000003</v>
      </c>
      <c r="AT23" s="3">
        <v>55</v>
      </c>
      <c r="AU23" s="3"/>
      <c r="AV23" s="3"/>
      <c r="AW23" s="3">
        <v>28.1</v>
      </c>
      <c r="AX23" s="3">
        <v>19.5</v>
      </c>
      <c r="AY23" s="3"/>
      <c r="AZ23" s="3"/>
      <c r="BA23" s="3"/>
      <c r="BB23" s="3"/>
      <c r="BC23" s="3"/>
      <c r="BD23" s="3"/>
      <c r="BE23" s="11"/>
      <c r="BF23" s="11"/>
      <c r="BG23" s="11">
        <v>17.600000000000001</v>
      </c>
      <c r="BH23" s="11"/>
      <c r="BI23" s="11">
        <v>64.7</v>
      </c>
      <c r="BJ23" s="3"/>
      <c r="BK23" s="3"/>
      <c r="BL23" s="249">
        <f t="shared" si="6"/>
        <v>250.5</v>
      </c>
      <c r="BM23" s="244"/>
      <c r="BN23" s="13">
        <v>203</v>
      </c>
      <c r="BO23" s="3">
        <v>2.5</v>
      </c>
      <c r="BP23" s="3"/>
      <c r="BQ23" s="183">
        <v>15</v>
      </c>
      <c r="BR23" s="183">
        <v>30</v>
      </c>
      <c r="BS23" s="310"/>
      <c r="BT23" s="255">
        <v>203</v>
      </c>
      <c r="BU23" s="244">
        <f t="shared" si="7"/>
        <v>104.1</v>
      </c>
      <c r="BV23" s="247">
        <v>104.1</v>
      </c>
      <c r="BW23" s="13"/>
      <c r="BX23" s="3"/>
      <c r="BY23" s="3"/>
      <c r="BZ23" s="242"/>
      <c r="CA23" s="210">
        <f t="shared" si="8"/>
        <v>14939.7</v>
      </c>
      <c r="CB23" s="30">
        <v>286.8</v>
      </c>
      <c r="CD23" s="229"/>
    </row>
    <row r="24" spans="1:82" x14ac:dyDescent="0.25">
      <c r="A24" s="2">
        <v>18</v>
      </c>
      <c r="B24" s="18" t="s">
        <v>73</v>
      </c>
      <c r="C24" s="345">
        <v>10836.7</v>
      </c>
      <c r="D24" s="317">
        <f t="shared" si="1"/>
        <v>1702.6999999999989</v>
      </c>
      <c r="E24" s="272">
        <v>12539.4</v>
      </c>
      <c r="F24" s="259">
        <f t="shared" si="2"/>
        <v>3786.9</v>
      </c>
      <c r="G24" s="231">
        <v>2325.9</v>
      </c>
      <c r="H24" s="262">
        <f t="shared" si="3"/>
        <v>702.4</v>
      </c>
      <c r="I24" s="232"/>
      <c r="J24" s="263">
        <v>14.1</v>
      </c>
      <c r="K24" s="17">
        <f t="shared" si="4"/>
        <v>4.9000000000000004</v>
      </c>
      <c r="L24" s="14">
        <v>9.1999999999999993</v>
      </c>
      <c r="M24" s="232">
        <f t="shared" si="0"/>
        <v>1387.4</v>
      </c>
      <c r="N24" s="3">
        <v>874.9</v>
      </c>
      <c r="O24" s="3">
        <v>429</v>
      </c>
      <c r="P24" s="3">
        <v>59.9</v>
      </c>
      <c r="Q24" s="3">
        <v>23.6</v>
      </c>
      <c r="R24" s="11">
        <v>0</v>
      </c>
      <c r="S24" s="270"/>
      <c r="T24" s="255">
        <f t="shared" si="9"/>
        <v>134.5</v>
      </c>
      <c r="U24" s="13">
        <v>17</v>
      </c>
      <c r="V24" s="3">
        <v>59</v>
      </c>
      <c r="W24" s="3"/>
      <c r="X24" s="3">
        <v>36</v>
      </c>
      <c r="Y24" s="11"/>
      <c r="Z24" s="3"/>
      <c r="AA24" s="3"/>
      <c r="AB24" s="3">
        <v>8.3000000000000007</v>
      </c>
      <c r="AC24" s="3"/>
      <c r="AD24" s="3"/>
      <c r="AE24" s="3"/>
      <c r="AF24" s="3">
        <v>4.2</v>
      </c>
      <c r="AG24" s="3"/>
      <c r="AH24" s="11"/>
      <c r="AI24" s="11">
        <v>10</v>
      </c>
      <c r="AJ24" s="255">
        <f t="shared" si="5"/>
        <v>51</v>
      </c>
      <c r="AK24" s="239">
        <v>40.799999999999997</v>
      </c>
      <c r="AL24" s="239">
        <v>10.199999999999999</v>
      </c>
      <c r="AM24" s="235">
        <f t="shared" si="10"/>
        <v>433.9</v>
      </c>
      <c r="AN24" s="3"/>
      <c r="AO24" s="3"/>
      <c r="AP24" s="3">
        <v>6.7</v>
      </c>
      <c r="AQ24" s="3">
        <v>63.3</v>
      </c>
      <c r="AR24" s="13"/>
      <c r="AS24" s="3">
        <v>80</v>
      </c>
      <c r="AT24" s="3">
        <v>167.7</v>
      </c>
      <c r="AU24" s="3"/>
      <c r="AV24" s="3"/>
      <c r="AW24" s="3">
        <v>14.4</v>
      </c>
      <c r="AX24" s="3">
        <v>19.5</v>
      </c>
      <c r="AY24" s="3"/>
      <c r="AZ24" s="3"/>
      <c r="BA24" s="3"/>
      <c r="BB24" s="3"/>
      <c r="BC24" s="3"/>
      <c r="BD24" s="3"/>
      <c r="BE24" s="11"/>
      <c r="BF24" s="11"/>
      <c r="BG24" s="11">
        <v>17.600000000000001</v>
      </c>
      <c r="BH24" s="11"/>
      <c r="BI24" s="11">
        <v>64.7</v>
      </c>
      <c r="BJ24" s="3"/>
      <c r="BK24" s="3"/>
      <c r="BL24" s="249">
        <f t="shared" si="6"/>
        <v>2298</v>
      </c>
      <c r="BM24" s="244"/>
      <c r="BN24" s="13">
        <v>127</v>
      </c>
      <c r="BO24" s="3">
        <v>2126</v>
      </c>
      <c r="BP24" s="3"/>
      <c r="BQ24" s="183">
        <v>15</v>
      </c>
      <c r="BR24" s="183">
        <v>30</v>
      </c>
      <c r="BS24" s="310"/>
      <c r="BT24" s="255">
        <v>203</v>
      </c>
      <c r="BU24" s="244">
        <f t="shared" si="7"/>
        <v>211.4</v>
      </c>
      <c r="BV24" s="247">
        <v>211.4</v>
      </c>
      <c r="BW24" s="13"/>
      <c r="BX24" s="3"/>
      <c r="BY24" s="3"/>
      <c r="BZ24" s="242"/>
      <c r="CA24" s="210">
        <f t="shared" si="8"/>
        <v>24087.900000000005</v>
      </c>
      <c r="CB24" s="30">
        <v>182</v>
      </c>
      <c r="CD24" s="229"/>
    </row>
    <row r="25" spans="1:82" x14ac:dyDescent="0.25">
      <c r="A25" s="2">
        <v>19</v>
      </c>
      <c r="B25" s="18" t="s">
        <v>21</v>
      </c>
      <c r="C25" s="345">
        <v>3691.7</v>
      </c>
      <c r="D25" s="317">
        <f t="shared" si="1"/>
        <v>580</v>
      </c>
      <c r="E25" s="272">
        <v>4271.7</v>
      </c>
      <c r="F25" s="259">
        <v>1290</v>
      </c>
      <c r="G25" s="231">
        <v>1016.5</v>
      </c>
      <c r="H25" s="262">
        <f t="shared" si="3"/>
        <v>307</v>
      </c>
      <c r="I25" s="232"/>
      <c r="J25" s="263">
        <v>17.8</v>
      </c>
      <c r="K25" s="17">
        <f t="shared" si="4"/>
        <v>5.8000000000000007</v>
      </c>
      <c r="L25" s="14">
        <v>12</v>
      </c>
      <c r="M25" s="232">
        <f t="shared" si="0"/>
        <v>612.40000000000009</v>
      </c>
      <c r="N25" s="3">
        <v>414.2</v>
      </c>
      <c r="O25" s="3">
        <v>174.4</v>
      </c>
      <c r="P25" s="3">
        <v>17.100000000000001</v>
      </c>
      <c r="Q25" s="3">
        <v>6.7</v>
      </c>
      <c r="R25" s="11">
        <v>0</v>
      </c>
      <c r="S25" s="270"/>
      <c r="T25" s="255">
        <f t="shared" si="9"/>
        <v>40.4</v>
      </c>
      <c r="U25" s="13">
        <v>11.6</v>
      </c>
      <c r="V25" s="3">
        <v>14.6</v>
      </c>
      <c r="W25" s="3"/>
      <c r="X25" s="3"/>
      <c r="Y25" s="11"/>
      <c r="Z25" s="3"/>
      <c r="AA25" s="3"/>
      <c r="AB25" s="3">
        <v>5</v>
      </c>
      <c r="AC25" s="3"/>
      <c r="AD25" s="3"/>
      <c r="AE25" s="3"/>
      <c r="AF25" s="3">
        <v>4.2</v>
      </c>
      <c r="AG25" s="3"/>
      <c r="AH25" s="11"/>
      <c r="AI25" s="11">
        <v>5</v>
      </c>
      <c r="AJ25" s="255">
        <f t="shared" si="5"/>
        <v>41.300000000000004</v>
      </c>
      <c r="AK25" s="239">
        <v>36.200000000000003</v>
      </c>
      <c r="AL25" s="239">
        <v>5.0999999999999996</v>
      </c>
      <c r="AM25" s="235">
        <f t="shared" si="10"/>
        <v>292.59999999999997</v>
      </c>
      <c r="AN25" s="3"/>
      <c r="AO25" s="3"/>
      <c r="AP25" s="3">
        <v>6.7</v>
      </c>
      <c r="AQ25" s="3">
        <v>63.3</v>
      </c>
      <c r="AR25" s="13"/>
      <c r="AS25" s="3">
        <v>36.799999999999997</v>
      </c>
      <c r="AT25" s="3">
        <v>55.9</v>
      </c>
      <c r="AU25" s="3"/>
      <c r="AV25" s="3"/>
      <c r="AW25" s="3">
        <v>28.1</v>
      </c>
      <c r="AX25" s="3">
        <v>19.5</v>
      </c>
      <c r="AY25" s="3"/>
      <c r="AZ25" s="3"/>
      <c r="BA25" s="3"/>
      <c r="BB25" s="3"/>
      <c r="BC25" s="3"/>
      <c r="BD25" s="3"/>
      <c r="BE25" s="11"/>
      <c r="BF25" s="11"/>
      <c r="BG25" s="11">
        <v>17.600000000000001</v>
      </c>
      <c r="BH25" s="11"/>
      <c r="BI25" s="11">
        <v>64.7</v>
      </c>
      <c r="BJ25" s="3"/>
      <c r="BK25" s="3"/>
      <c r="BL25" s="249">
        <f t="shared" si="6"/>
        <v>156.80000000000001</v>
      </c>
      <c r="BM25" s="244"/>
      <c r="BN25" s="13">
        <v>110</v>
      </c>
      <c r="BO25" s="3">
        <v>1.8</v>
      </c>
      <c r="BP25" s="3"/>
      <c r="BQ25" s="183">
        <v>15</v>
      </c>
      <c r="BR25" s="183">
        <v>30</v>
      </c>
      <c r="BS25" s="310"/>
      <c r="BT25" s="255"/>
      <c r="BU25" s="244">
        <f t="shared" si="7"/>
        <v>69</v>
      </c>
      <c r="BV25" s="247">
        <v>69</v>
      </c>
      <c r="BW25" s="13"/>
      <c r="BX25" s="3"/>
      <c r="BY25" s="3"/>
      <c r="BZ25" s="242"/>
      <c r="CA25" s="210">
        <f t="shared" si="8"/>
        <v>8115.5</v>
      </c>
      <c r="CB25" s="30">
        <v>47.5</v>
      </c>
      <c r="CD25" s="229"/>
    </row>
    <row r="26" spans="1:82" x14ac:dyDescent="0.25">
      <c r="A26" s="2">
        <v>20</v>
      </c>
      <c r="B26" s="18" t="s">
        <v>22</v>
      </c>
      <c r="C26" s="345">
        <v>7581.2</v>
      </c>
      <c r="D26" s="317">
        <f t="shared" si="1"/>
        <v>1191.1999999999998</v>
      </c>
      <c r="E26" s="272">
        <v>8772.4</v>
      </c>
      <c r="F26" s="259">
        <f t="shared" si="2"/>
        <v>2649.3</v>
      </c>
      <c r="G26" s="231">
        <v>1865</v>
      </c>
      <c r="H26" s="262">
        <f t="shared" si="3"/>
        <v>563.20000000000005</v>
      </c>
      <c r="I26" s="232"/>
      <c r="J26" s="263">
        <v>14</v>
      </c>
      <c r="K26" s="17">
        <f t="shared" si="4"/>
        <v>5.6</v>
      </c>
      <c r="L26" s="14">
        <v>8.4</v>
      </c>
      <c r="M26" s="232">
        <f t="shared" si="0"/>
        <v>617.4</v>
      </c>
      <c r="N26" s="3">
        <v>356.9</v>
      </c>
      <c r="O26" s="3">
        <v>159.1</v>
      </c>
      <c r="P26" s="3">
        <v>72.8</v>
      </c>
      <c r="Q26" s="3">
        <v>28.6</v>
      </c>
      <c r="R26" s="11">
        <v>0</v>
      </c>
      <c r="S26" s="270"/>
      <c r="T26" s="255">
        <f t="shared" si="9"/>
        <v>74.600000000000009</v>
      </c>
      <c r="U26" s="13">
        <v>17.5</v>
      </c>
      <c r="V26" s="3">
        <v>23.7</v>
      </c>
      <c r="W26" s="3"/>
      <c r="X26" s="3"/>
      <c r="Y26" s="11">
        <v>21.6</v>
      </c>
      <c r="Z26" s="3"/>
      <c r="AA26" s="3"/>
      <c r="AB26" s="3">
        <v>2.6</v>
      </c>
      <c r="AC26" s="3"/>
      <c r="AD26" s="3"/>
      <c r="AE26" s="3"/>
      <c r="AF26" s="3">
        <v>4.2</v>
      </c>
      <c r="AG26" s="3"/>
      <c r="AH26" s="11"/>
      <c r="AI26" s="11">
        <v>5</v>
      </c>
      <c r="AJ26" s="255">
        <f t="shared" si="5"/>
        <v>51.800000000000004</v>
      </c>
      <c r="AK26" s="239">
        <v>43.2</v>
      </c>
      <c r="AL26" s="239">
        <v>8.6</v>
      </c>
      <c r="AM26" s="235">
        <f t="shared" si="10"/>
        <v>329.7</v>
      </c>
      <c r="AN26" s="3"/>
      <c r="AO26" s="3"/>
      <c r="AP26" s="3">
        <v>8</v>
      </c>
      <c r="AQ26" s="3">
        <v>63.3</v>
      </c>
      <c r="AR26" s="13"/>
      <c r="AS26" s="3">
        <v>25.5</v>
      </c>
      <c r="AT26" s="3">
        <v>103</v>
      </c>
      <c r="AU26" s="3"/>
      <c r="AV26" s="3"/>
      <c r="AW26" s="3">
        <v>28.1</v>
      </c>
      <c r="AX26" s="3">
        <v>19.5</v>
      </c>
      <c r="AY26" s="3"/>
      <c r="AZ26" s="3"/>
      <c r="BA26" s="3"/>
      <c r="BB26" s="3"/>
      <c r="BC26" s="3"/>
      <c r="BD26" s="3"/>
      <c r="BE26" s="11"/>
      <c r="BF26" s="11"/>
      <c r="BG26" s="11">
        <v>17.600000000000001</v>
      </c>
      <c r="BH26" s="11"/>
      <c r="BI26" s="11">
        <v>64.7</v>
      </c>
      <c r="BJ26" s="3"/>
      <c r="BK26" s="3"/>
      <c r="BL26" s="249">
        <f t="shared" si="6"/>
        <v>234.9</v>
      </c>
      <c r="BM26" s="244"/>
      <c r="BN26" s="13">
        <v>177.1</v>
      </c>
      <c r="BO26" s="3">
        <v>12.8</v>
      </c>
      <c r="BP26" s="3"/>
      <c r="BQ26" s="183">
        <v>15</v>
      </c>
      <c r="BR26" s="183">
        <v>30</v>
      </c>
      <c r="BS26" s="310"/>
      <c r="BT26" s="255"/>
      <c r="BU26" s="244">
        <f t="shared" si="7"/>
        <v>88.8</v>
      </c>
      <c r="BV26" s="247">
        <v>88.8</v>
      </c>
      <c r="BW26" s="13"/>
      <c r="BX26" s="3"/>
      <c r="BY26" s="3"/>
      <c r="BZ26" s="242"/>
      <c r="CA26" s="210">
        <f t="shared" si="8"/>
        <v>15261.1</v>
      </c>
      <c r="CB26" s="30">
        <v>302.2</v>
      </c>
      <c r="CD26" s="229"/>
    </row>
    <row r="27" spans="1:82" x14ac:dyDescent="0.25">
      <c r="A27" s="2">
        <v>21</v>
      </c>
      <c r="B27" s="18" t="s">
        <v>23</v>
      </c>
      <c r="C27" s="345">
        <v>12194</v>
      </c>
      <c r="D27" s="317">
        <f t="shared" si="1"/>
        <v>1915.8999999999996</v>
      </c>
      <c r="E27" s="272">
        <v>14109.9</v>
      </c>
      <c r="F27" s="259">
        <f t="shared" si="2"/>
        <v>4261.2</v>
      </c>
      <c r="G27" s="231">
        <v>2483.1</v>
      </c>
      <c r="H27" s="262">
        <f t="shared" si="3"/>
        <v>749.9</v>
      </c>
      <c r="I27" s="232"/>
      <c r="J27" s="263">
        <v>22.8</v>
      </c>
      <c r="K27" s="17">
        <f t="shared" si="4"/>
        <v>10.600000000000001</v>
      </c>
      <c r="L27" s="14">
        <v>12.2</v>
      </c>
      <c r="M27" s="232">
        <f t="shared" si="0"/>
        <v>1342</v>
      </c>
      <c r="N27" s="3">
        <v>947.7</v>
      </c>
      <c r="O27" s="3">
        <v>275</v>
      </c>
      <c r="P27" s="3">
        <v>85.6</v>
      </c>
      <c r="Q27" s="3">
        <v>33.700000000000003</v>
      </c>
      <c r="R27" s="11">
        <v>0</v>
      </c>
      <c r="S27" s="270"/>
      <c r="T27" s="255">
        <f t="shared" si="9"/>
        <v>166.39999999999998</v>
      </c>
      <c r="U27" s="13">
        <v>22</v>
      </c>
      <c r="V27" s="3">
        <v>54</v>
      </c>
      <c r="W27" s="3"/>
      <c r="X27" s="3"/>
      <c r="Y27" s="11">
        <v>72</v>
      </c>
      <c r="Z27" s="3"/>
      <c r="AA27" s="3"/>
      <c r="AB27" s="3">
        <v>4.2</v>
      </c>
      <c r="AC27" s="3"/>
      <c r="AD27" s="3"/>
      <c r="AE27" s="3"/>
      <c r="AF27" s="3">
        <v>4.2</v>
      </c>
      <c r="AG27" s="3"/>
      <c r="AH27" s="11"/>
      <c r="AI27" s="11">
        <v>10</v>
      </c>
      <c r="AJ27" s="255">
        <f t="shared" si="5"/>
        <v>47.300000000000004</v>
      </c>
      <c r="AK27" s="239">
        <v>41.2</v>
      </c>
      <c r="AL27" s="239">
        <v>6.1</v>
      </c>
      <c r="AM27" s="235">
        <f t="shared" si="10"/>
        <v>367.20000000000005</v>
      </c>
      <c r="AN27" s="3"/>
      <c r="AO27" s="3"/>
      <c r="AP27" s="3">
        <v>6.7</v>
      </c>
      <c r="AQ27" s="3"/>
      <c r="AR27" s="13"/>
      <c r="AS27" s="3">
        <v>65.099999999999994</v>
      </c>
      <c r="AT27" s="3">
        <v>165.5</v>
      </c>
      <c r="AU27" s="3"/>
      <c r="AV27" s="3"/>
      <c r="AW27" s="3">
        <v>28.1</v>
      </c>
      <c r="AX27" s="3">
        <v>19.5</v>
      </c>
      <c r="AY27" s="3"/>
      <c r="AZ27" s="3"/>
      <c r="BA27" s="3"/>
      <c r="BB27" s="3"/>
      <c r="BC27" s="3"/>
      <c r="BD27" s="3"/>
      <c r="BE27" s="11"/>
      <c r="BF27" s="11"/>
      <c r="BG27" s="11">
        <v>17.600000000000001</v>
      </c>
      <c r="BH27" s="11"/>
      <c r="BI27" s="11">
        <v>64.7</v>
      </c>
      <c r="BJ27" s="3"/>
      <c r="BK27" s="3"/>
      <c r="BL27" s="249">
        <f t="shared" si="6"/>
        <v>215</v>
      </c>
      <c r="BM27" s="244"/>
      <c r="BN27" s="13">
        <v>156</v>
      </c>
      <c r="BO27" s="3">
        <v>14</v>
      </c>
      <c r="BP27" s="3"/>
      <c r="BQ27" s="183">
        <v>15</v>
      </c>
      <c r="BR27" s="183">
        <v>30</v>
      </c>
      <c r="BS27" s="310"/>
      <c r="BT27" s="255">
        <v>203</v>
      </c>
      <c r="BU27" s="244">
        <f t="shared" si="7"/>
        <v>254</v>
      </c>
      <c r="BV27" s="247">
        <v>254</v>
      </c>
      <c r="BW27" s="13"/>
      <c r="BX27" s="3"/>
      <c r="BY27" s="3"/>
      <c r="BZ27" s="242"/>
      <c r="CA27" s="210">
        <f t="shared" si="8"/>
        <v>24221.8</v>
      </c>
      <c r="CB27" s="30">
        <v>853.6</v>
      </c>
      <c r="CD27" s="229"/>
    </row>
    <row r="28" spans="1:82" x14ac:dyDescent="0.25">
      <c r="A28" s="2">
        <v>22</v>
      </c>
      <c r="B28" s="18" t="s">
        <v>24</v>
      </c>
      <c r="C28" s="345">
        <v>4092.4</v>
      </c>
      <c r="D28" s="317">
        <f t="shared" si="1"/>
        <v>642.99999999999955</v>
      </c>
      <c r="E28" s="272">
        <v>4735.3999999999996</v>
      </c>
      <c r="F28" s="259">
        <f t="shared" si="2"/>
        <v>1430.1</v>
      </c>
      <c r="G28" s="231">
        <v>1016.5</v>
      </c>
      <c r="H28" s="262">
        <f t="shared" si="3"/>
        <v>307</v>
      </c>
      <c r="I28" s="232"/>
      <c r="J28" s="263">
        <v>13.9</v>
      </c>
      <c r="K28" s="17">
        <f t="shared" si="4"/>
        <v>4.7000000000000011</v>
      </c>
      <c r="L28" s="14">
        <v>9.1999999999999993</v>
      </c>
      <c r="M28" s="232">
        <f t="shared" si="0"/>
        <v>552.80000000000007</v>
      </c>
      <c r="N28" s="3">
        <v>344.7</v>
      </c>
      <c r="O28" s="3">
        <v>136.5</v>
      </c>
      <c r="P28" s="3">
        <v>51.4</v>
      </c>
      <c r="Q28" s="3">
        <v>20.2</v>
      </c>
      <c r="R28" s="11">
        <v>0</v>
      </c>
      <c r="S28" s="270"/>
      <c r="T28" s="255">
        <f t="shared" si="9"/>
        <v>79</v>
      </c>
      <c r="U28" s="13">
        <v>10.5</v>
      </c>
      <c r="V28" s="3">
        <v>33</v>
      </c>
      <c r="W28" s="3"/>
      <c r="X28" s="3"/>
      <c r="Y28" s="11">
        <v>17.5</v>
      </c>
      <c r="Z28" s="3"/>
      <c r="AA28" s="3"/>
      <c r="AB28" s="3">
        <v>3.8</v>
      </c>
      <c r="AC28" s="3"/>
      <c r="AD28" s="3"/>
      <c r="AE28" s="3"/>
      <c r="AF28" s="3">
        <v>4.2</v>
      </c>
      <c r="AG28" s="3"/>
      <c r="AH28" s="11"/>
      <c r="AI28" s="11">
        <v>10</v>
      </c>
      <c r="AJ28" s="255">
        <f t="shared" si="5"/>
        <v>41.6</v>
      </c>
      <c r="AK28" s="239">
        <v>36.200000000000003</v>
      </c>
      <c r="AL28" s="239">
        <v>5.4</v>
      </c>
      <c r="AM28" s="235">
        <f t="shared" si="10"/>
        <v>273.59999999999997</v>
      </c>
      <c r="AN28" s="3"/>
      <c r="AO28" s="3"/>
      <c r="AP28" s="3">
        <v>6.7</v>
      </c>
      <c r="AQ28" s="3">
        <v>63.3</v>
      </c>
      <c r="AR28" s="13"/>
      <c r="AS28" s="3">
        <v>29.2</v>
      </c>
      <c r="AT28" s="3">
        <v>62.4</v>
      </c>
      <c r="AU28" s="3"/>
      <c r="AV28" s="3"/>
      <c r="AW28" s="3">
        <v>10.199999999999999</v>
      </c>
      <c r="AX28" s="3">
        <v>19.5</v>
      </c>
      <c r="AY28" s="3"/>
      <c r="AZ28" s="3"/>
      <c r="BA28" s="3"/>
      <c r="BB28" s="3"/>
      <c r="BC28" s="3"/>
      <c r="BD28" s="3"/>
      <c r="BE28" s="11"/>
      <c r="BF28" s="11"/>
      <c r="BG28" s="11">
        <v>17.600000000000001</v>
      </c>
      <c r="BH28" s="11"/>
      <c r="BI28" s="11">
        <v>64.7</v>
      </c>
      <c r="BJ28" s="3"/>
      <c r="BK28" s="3"/>
      <c r="BL28" s="249">
        <f t="shared" si="6"/>
        <v>337</v>
      </c>
      <c r="BM28" s="244"/>
      <c r="BN28" s="13">
        <v>29</v>
      </c>
      <c r="BO28" s="3">
        <v>263</v>
      </c>
      <c r="BP28" s="3"/>
      <c r="BQ28" s="183">
        <v>15</v>
      </c>
      <c r="BR28" s="183">
        <v>30</v>
      </c>
      <c r="BS28" s="310"/>
      <c r="BT28" s="255"/>
      <c r="BU28" s="244">
        <f t="shared" si="7"/>
        <v>67.900000000000006</v>
      </c>
      <c r="BV28" s="247">
        <v>67.900000000000006</v>
      </c>
      <c r="BW28" s="13"/>
      <c r="BX28" s="3"/>
      <c r="BY28" s="3"/>
      <c r="BZ28" s="242"/>
      <c r="CA28" s="210">
        <f t="shared" si="8"/>
        <v>8854.7999999999993</v>
      </c>
      <c r="CB28" s="30">
        <v>56.4</v>
      </c>
      <c r="CD28" s="229"/>
    </row>
    <row r="29" spans="1:82" x14ac:dyDescent="0.25">
      <c r="A29" s="2">
        <v>23</v>
      </c>
      <c r="B29" s="18" t="s">
        <v>25</v>
      </c>
      <c r="C29" s="345">
        <v>7559.7</v>
      </c>
      <c r="D29" s="317">
        <f t="shared" si="1"/>
        <v>1187.8000000000002</v>
      </c>
      <c r="E29" s="272">
        <v>8747.5</v>
      </c>
      <c r="F29" s="259">
        <f t="shared" si="2"/>
        <v>2641.7</v>
      </c>
      <c r="G29" s="231">
        <v>1865</v>
      </c>
      <c r="H29" s="262">
        <f t="shared" si="3"/>
        <v>563.20000000000005</v>
      </c>
      <c r="I29" s="232"/>
      <c r="J29" s="263">
        <v>14.2</v>
      </c>
      <c r="K29" s="17">
        <f t="shared" si="4"/>
        <v>5.7999999999999989</v>
      </c>
      <c r="L29" s="14">
        <v>8.4</v>
      </c>
      <c r="M29" s="232">
        <f t="shared" si="0"/>
        <v>640.80000000000007</v>
      </c>
      <c r="N29" s="3">
        <v>416.3</v>
      </c>
      <c r="O29" s="3">
        <v>170.8</v>
      </c>
      <c r="P29" s="3">
        <v>38.5</v>
      </c>
      <c r="Q29" s="3">
        <v>15.2</v>
      </c>
      <c r="R29" s="11">
        <v>0</v>
      </c>
      <c r="S29" s="270"/>
      <c r="T29" s="255">
        <f t="shared" si="9"/>
        <v>63.5</v>
      </c>
      <c r="U29" s="13">
        <v>18.600000000000001</v>
      </c>
      <c r="V29" s="3">
        <v>25.7</v>
      </c>
      <c r="W29" s="3"/>
      <c r="X29" s="3"/>
      <c r="Y29" s="11"/>
      <c r="Z29" s="3"/>
      <c r="AA29" s="3"/>
      <c r="AB29" s="3">
        <v>4</v>
      </c>
      <c r="AC29" s="3"/>
      <c r="AD29" s="3"/>
      <c r="AE29" s="3"/>
      <c r="AF29" s="3">
        <v>5.2</v>
      </c>
      <c r="AG29" s="3"/>
      <c r="AH29" s="11"/>
      <c r="AI29" s="11">
        <v>10</v>
      </c>
      <c r="AJ29" s="255">
        <f t="shared" si="5"/>
        <v>49.1</v>
      </c>
      <c r="AK29" s="239">
        <v>41.1</v>
      </c>
      <c r="AL29" s="239">
        <v>8</v>
      </c>
      <c r="AM29" s="235">
        <f t="shared" si="10"/>
        <v>360.8</v>
      </c>
      <c r="AN29" s="3"/>
      <c r="AO29" s="3"/>
      <c r="AP29" s="3">
        <v>6.7</v>
      </c>
      <c r="AQ29" s="3">
        <v>63.3</v>
      </c>
      <c r="AR29" s="13"/>
      <c r="AS29" s="3">
        <v>62</v>
      </c>
      <c r="AT29" s="3">
        <v>98.9</v>
      </c>
      <c r="AU29" s="3"/>
      <c r="AV29" s="3"/>
      <c r="AW29" s="3">
        <v>28.1</v>
      </c>
      <c r="AX29" s="3">
        <v>19.5</v>
      </c>
      <c r="AY29" s="3"/>
      <c r="AZ29" s="3"/>
      <c r="BA29" s="3"/>
      <c r="BB29" s="3"/>
      <c r="BC29" s="3"/>
      <c r="BD29" s="3"/>
      <c r="BE29" s="11"/>
      <c r="BF29" s="11"/>
      <c r="BG29" s="11">
        <v>17.600000000000001</v>
      </c>
      <c r="BH29" s="11"/>
      <c r="BI29" s="11">
        <v>64.7</v>
      </c>
      <c r="BJ29" s="3"/>
      <c r="BK29" s="3"/>
      <c r="BL29" s="249">
        <f t="shared" si="6"/>
        <v>297.7</v>
      </c>
      <c r="BM29" s="244"/>
      <c r="BN29" s="13">
        <v>169</v>
      </c>
      <c r="BO29" s="3">
        <v>83.7</v>
      </c>
      <c r="BP29" s="3"/>
      <c r="BQ29" s="183">
        <v>15</v>
      </c>
      <c r="BR29" s="183">
        <v>30</v>
      </c>
      <c r="BS29" s="310"/>
      <c r="BT29" s="255"/>
      <c r="BU29" s="244">
        <f t="shared" si="7"/>
        <v>126.6</v>
      </c>
      <c r="BV29" s="247">
        <v>126.6</v>
      </c>
      <c r="BW29" s="13"/>
      <c r="BX29" s="3"/>
      <c r="BY29" s="3"/>
      <c r="BZ29" s="242"/>
      <c r="CA29" s="210">
        <f t="shared" si="8"/>
        <v>15370.100000000002</v>
      </c>
      <c r="CB29" s="30">
        <v>209.1</v>
      </c>
      <c r="CD29" s="229"/>
    </row>
    <row r="30" spans="1:82" x14ac:dyDescent="0.25">
      <c r="A30" s="2">
        <v>24</v>
      </c>
      <c r="B30" s="18" t="s">
        <v>26</v>
      </c>
      <c r="C30" s="345">
        <v>8817.4</v>
      </c>
      <c r="D30" s="317">
        <f t="shared" si="1"/>
        <v>1385.3999999999996</v>
      </c>
      <c r="E30" s="272">
        <v>10202.799999999999</v>
      </c>
      <c r="F30" s="259">
        <f t="shared" si="2"/>
        <v>3081.2</v>
      </c>
      <c r="G30" s="231">
        <v>2090</v>
      </c>
      <c r="H30" s="262">
        <f t="shared" si="3"/>
        <v>631.20000000000005</v>
      </c>
      <c r="I30" s="232"/>
      <c r="J30" s="263">
        <v>17.100000000000001</v>
      </c>
      <c r="K30" s="17">
        <f t="shared" si="4"/>
        <v>4.9000000000000021</v>
      </c>
      <c r="L30" s="14">
        <v>12.2</v>
      </c>
      <c r="M30" s="232">
        <f t="shared" si="0"/>
        <v>967.90000000000009</v>
      </c>
      <c r="N30" s="3">
        <v>740.2</v>
      </c>
      <c r="O30" s="3">
        <v>132.19999999999999</v>
      </c>
      <c r="P30" s="3">
        <v>68.5</v>
      </c>
      <c r="Q30" s="3">
        <v>27</v>
      </c>
      <c r="R30" s="11">
        <v>0</v>
      </c>
      <c r="S30" s="270"/>
      <c r="T30" s="255">
        <f t="shared" si="9"/>
        <v>93.1</v>
      </c>
      <c r="U30" s="13">
        <v>17</v>
      </c>
      <c r="V30" s="3">
        <v>37.6</v>
      </c>
      <c r="W30" s="3"/>
      <c r="X30" s="3"/>
      <c r="Y30" s="11">
        <v>12</v>
      </c>
      <c r="Z30" s="3"/>
      <c r="AA30" s="3"/>
      <c r="AB30" s="3">
        <v>11.3</v>
      </c>
      <c r="AC30" s="3"/>
      <c r="AD30" s="3"/>
      <c r="AE30" s="3"/>
      <c r="AF30" s="3">
        <v>5.2</v>
      </c>
      <c r="AG30" s="3"/>
      <c r="AH30" s="11"/>
      <c r="AI30" s="11">
        <v>10</v>
      </c>
      <c r="AJ30" s="255">
        <f t="shared" si="5"/>
        <v>50.5</v>
      </c>
      <c r="AK30" s="239">
        <v>41.2</v>
      </c>
      <c r="AL30" s="239">
        <v>9.3000000000000007</v>
      </c>
      <c r="AM30" s="235">
        <f t="shared" si="10"/>
        <v>401.8</v>
      </c>
      <c r="AN30" s="3"/>
      <c r="AO30" s="3"/>
      <c r="AP30" s="3">
        <v>6.7</v>
      </c>
      <c r="AQ30" s="3">
        <v>63.3</v>
      </c>
      <c r="AR30" s="13"/>
      <c r="AS30" s="3">
        <v>98.8</v>
      </c>
      <c r="AT30" s="3">
        <v>131.19999999999999</v>
      </c>
      <c r="AU30" s="3"/>
      <c r="AV30" s="3"/>
      <c r="AW30" s="3">
        <v>0</v>
      </c>
      <c r="AX30" s="3">
        <v>19.5</v>
      </c>
      <c r="AY30" s="3"/>
      <c r="AZ30" s="3"/>
      <c r="BA30" s="3"/>
      <c r="BB30" s="3"/>
      <c r="BC30" s="3"/>
      <c r="BD30" s="3"/>
      <c r="BE30" s="11"/>
      <c r="BF30" s="11"/>
      <c r="BG30" s="11">
        <v>17.600000000000001</v>
      </c>
      <c r="BH30" s="11"/>
      <c r="BI30" s="11">
        <v>64.7</v>
      </c>
      <c r="BJ30" s="3"/>
      <c r="BK30" s="3"/>
      <c r="BL30" s="249">
        <f t="shared" si="6"/>
        <v>231.7</v>
      </c>
      <c r="BM30" s="244"/>
      <c r="BN30" s="13">
        <v>177</v>
      </c>
      <c r="BO30" s="3">
        <v>9.6999999999999993</v>
      </c>
      <c r="BP30" s="3"/>
      <c r="BQ30" s="183">
        <v>15</v>
      </c>
      <c r="BR30" s="183">
        <v>30</v>
      </c>
      <c r="BS30" s="310"/>
      <c r="BT30" s="255">
        <v>203</v>
      </c>
      <c r="BU30" s="244">
        <f t="shared" si="7"/>
        <v>160.69999999999999</v>
      </c>
      <c r="BV30" s="247">
        <v>160.69999999999999</v>
      </c>
      <c r="BW30" s="13"/>
      <c r="BX30" s="3"/>
      <c r="BY30" s="3"/>
      <c r="BZ30" s="242"/>
      <c r="CA30" s="210">
        <f t="shared" si="8"/>
        <v>18131</v>
      </c>
      <c r="CB30" s="30">
        <v>366.7</v>
      </c>
      <c r="CD30" s="229"/>
    </row>
    <row r="31" spans="1:82" x14ac:dyDescent="0.25">
      <c r="A31" s="2">
        <v>25</v>
      </c>
      <c r="B31" s="18" t="s">
        <v>27</v>
      </c>
      <c r="C31" s="345">
        <v>12647.2</v>
      </c>
      <c r="D31" s="317">
        <f t="shared" si="1"/>
        <v>1987.0999999999985</v>
      </c>
      <c r="E31" s="272">
        <v>14634.3</v>
      </c>
      <c r="F31" s="259">
        <f t="shared" si="2"/>
        <v>4419.6000000000004</v>
      </c>
      <c r="G31" s="231">
        <v>2325.9</v>
      </c>
      <c r="H31" s="262">
        <f t="shared" si="3"/>
        <v>702.4</v>
      </c>
      <c r="I31" s="232"/>
      <c r="J31" s="263">
        <v>16.899999999999999</v>
      </c>
      <c r="K31" s="17">
        <f t="shared" si="4"/>
        <v>4.8999999999999986</v>
      </c>
      <c r="L31" s="14">
        <v>12</v>
      </c>
      <c r="M31" s="232">
        <f t="shared" si="0"/>
        <v>1285.2000000000003</v>
      </c>
      <c r="N31" s="3">
        <v>878</v>
      </c>
      <c r="O31" s="3">
        <v>275</v>
      </c>
      <c r="P31" s="3">
        <v>89.9</v>
      </c>
      <c r="Q31" s="3">
        <v>35.4</v>
      </c>
      <c r="R31" s="11">
        <v>6.9</v>
      </c>
      <c r="S31" s="270"/>
      <c r="T31" s="255">
        <f t="shared" si="9"/>
        <v>92.42</v>
      </c>
      <c r="U31" s="13">
        <v>23.62</v>
      </c>
      <c r="V31" s="3">
        <v>42</v>
      </c>
      <c r="W31" s="3"/>
      <c r="X31" s="3">
        <v>4.5999999999999996</v>
      </c>
      <c r="Y31" s="11"/>
      <c r="Z31" s="3"/>
      <c r="AA31" s="3"/>
      <c r="AB31" s="3">
        <v>8</v>
      </c>
      <c r="AC31" s="3"/>
      <c r="AD31" s="3"/>
      <c r="AE31" s="3"/>
      <c r="AF31" s="3">
        <v>4.2</v>
      </c>
      <c r="AG31" s="3"/>
      <c r="AH31" s="11"/>
      <c r="AI31" s="11">
        <v>10</v>
      </c>
      <c r="AJ31" s="255">
        <f t="shared" si="5"/>
        <v>0</v>
      </c>
      <c r="AK31" s="239">
        <v>0</v>
      </c>
      <c r="AL31" s="239">
        <v>0</v>
      </c>
      <c r="AM31" s="235">
        <f t="shared" si="10"/>
        <v>392.8</v>
      </c>
      <c r="AN31" s="3"/>
      <c r="AO31" s="3"/>
      <c r="AP31" s="3">
        <v>6.7</v>
      </c>
      <c r="AQ31" s="3"/>
      <c r="AR31" s="13">
        <v>33.5</v>
      </c>
      <c r="AS31" s="3">
        <v>74.400000000000006</v>
      </c>
      <c r="AT31" s="3">
        <v>165.5</v>
      </c>
      <c r="AU31" s="3"/>
      <c r="AV31" s="3"/>
      <c r="AW31" s="3">
        <v>10.199999999999999</v>
      </c>
      <c r="AX31" s="3">
        <v>19.5</v>
      </c>
      <c r="AY31" s="3"/>
      <c r="AZ31" s="3"/>
      <c r="BA31" s="3"/>
      <c r="BB31" s="3"/>
      <c r="BC31" s="3"/>
      <c r="BD31" s="3"/>
      <c r="BE31" s="11"/>
      <c r="BF31" s="11"/>
      <c r="BG31" s="11">
        <v>18.3</v>
      </c>
      <c r="BH31" s="11"/>
      <c r="BI31" s="11">
        <v>64.7</v>
      </c>
      <c r="BJ31" s="3"/>
      <c r="BK31" s="3"/>
      <c r="BL31" s="249">
        <f t="shared" si="6"/>
        <v>636.79999999999995</v>
      </c>
      <c r="BM31" s="244"/>
      <c r="BN31" s="13">
        <v>245</v>
      </c>
      <c r="BO31" s="3">
        <v>346.8</v>
      </c>
      <c r="BP31" s="3"/>
      <c r="BQ31" s="183">
        <v>15</v>
      </c>
      <c r="BR31" s="183">
        <v>30</v>
      </c>
      <c r="BS31" s="310"/>
      <c r="BT31" s="255">
        <v>203</v>
      </c>
      <c r="BU31" s="244">
        <f t="shared" si="7"/>
        <v>233.3</v>
      </c>
      <c r="BV31" s="247">
        <v>233.3</v>
      </c>
      <c r="BW31" s="13"/>
      <c r="BX31" s="3"/>
      <c r="BY31" s="3"/>
      <c r="BZ31" s="242"/>
      <c r="CA31" s="210">
        <f t="shared" si="8"/>
        <v>24942.620000000003</v>
      </c>
      <c r="CB31" s="30">
        <v>371.8</v>
      </c>
      <c r="CD31" s="229"/>
    </row>
    <row r="32" spans="1:82" x14ac:dyDescent="0.25">
      <c r="A32" s="2">
        <v>26</v>
      </c>
      <c r="B32" s="18" t="s">
        <v>28</v>
      </c>
      <c r="C32" s="345">
        <v>9789.5</v>
      </c>
      <c r="D32" s="317">
        <f t="shared" si="1"/>
        <v>1538.1000000000004</v>
      </c>
      <c r="E32" s="272">
        <v>11327.6</v>
      </c>
      <c r="F32" s="259">
        <f t="shared" si="2"/>
        <v>3420.9</v>
      </c>
      <c r="G32" s="231">
        <v>2293.3000000000002</v>
      </c>
      <c r="H32" s="262">
        <f t="shared" si="3"/>
        <v>692.6</v>
      </c>
      <c r="I32" s="232"/>
      <c r="J32" s="263">
        <v>16.899999999999999</v>
      </c>
      <c r="K32" s="17">
        <f t="shared" si="4"/>
        <v>4.6999999999999993</v>
      </c>
      <c r="L32" s="7">
        <v>12.2</v>
      </c>
      <c r="M32" s="232">
        <f t="shared" si="0"/>
        <v>876.4</v>
      </c>
      <c r="N32" s="3">
        <v>454.7</v>
      </c>
      <c r="O32" s="3">
        <v>193.1</v>
      </c>
      <c r="P32" s="3">
        <v>154.1</v>
      </c>
      <c r="Q32" s="3">
        <v>60.7</v>
      </c>
      <c r="R32" s="11">
        <v>13.8</v>
      </c>
      <c r="S32" s="270"/>
      <c r="T32" s="255">
        <f t="shared" si="9"/>
        <v>116.8</v>
      </c>
      <c r="U32" s="13">
        <v>16</v>
      </c>
      <c r="V32" s="3">
        <v>37</v>
      </c>
      <c r="W32" s="3"/>
      <c r="X32" s="3">
        <v>4.5999999999999996</v>
      </c>
      <c r="Y32" s="11">
        <v>36</v>
      </c>
      <c r="Z32" s="3"/>
      <c r="AA32" s="3"/>
      <c r="AB32" s="3">
        <v>8</v>
      </c>
      <c r="AC32" s="3"/>
      <c r="AD32" s="3"/>
      <c r="AE32" s="3"/>
      <c r="AF32" s="3">
        <v>5.2</v>
      </c>
      <c r="AG32" s="3"/>
      <c r="AH32" s="11"/>
      <c r="AI32" s="11">
        <v>10</v>
      </c>
      <c r="AJ32" s="255">
        <f t="shared" si="5"/>
        <v>40.6</v>
      </c>
      <c r="AK32" s="239">
        <v>36.1</v>
      </c>
      <c r="AL32" s="239">
        <v>4.5</v>
      </c>
      <c r="AM32" s="235">
        <f t="shared" si="10"/>
        <v>343.40000000000003</v>
      </c>
      <c r="AN32" s="3"/>
      <c r="AO32" s="3"/>
      <c r="AP32" s="3">
        <v>8</v>
      </c>
      <c r="AQ32" s="3"/>
      <c r="AR32" s="13"/>
      <c r="AS32" s="3">
        <v>76.5</v>
      </c>
      <c r="AT32" s="3">
        <v>129</v>
      </c>
      <c r="AU32" s="3"/>
      <c r="AV32" s="3"/>
      <c r="AW32" s="3">
        <v>28.1</v>
      </c>
      <c r="AX32" s="3">
        <v>19.5</v>
      </c>
      <c r="AY32" s="3"/>
      <c r="AZ32" s="3"/>
      <c r="BA32" s="3"/>
      <c r="BB32" s="3"/>
      <c r="BC32" s="3"/>
      <c r="BD32" s="3"/>
      <c r="BE32" s="11"/>
      <c r="BF32" s="11"/>
      <c r="BG32" s="11">
        <v>17.600000000000001</v>
      </c>
      <c r="BH32" s="11"/>
      <c r="BI32" s="11">
        <v>64.7</v>
      </c>
      <c r="BJ32" s="3"/>
      <c r="BK32" s="3"/>
      <c r="BL32" s="249">
        <f t="shared" si="6"/>
        <v>1111</v>
      </c>
      <c r="BM32" s="244">
        <v>687.3</v>
      </c>
      <c r="BN32" s="13">
        <v>176</v>
      </c>
      <c r="BO32" s="3">
        <v>202.7</v>
      </c>
      <c r="BP32" s="3"/>
      <c r="BQ32" s="183">
        <v>15</v>
      </c>
      <c r="BR32" s="183">
        <v>30</v>
      </c>
      <c r="BS32" s="310"/>
      <c r="BT32" s="255"/>
      <c r="BU32" s="244">
        <f t="shared" si="7"/>
        <v>186.6</v>
      </c>
      <c r="BV32" s="247">
        <v>186.6</v>
      </c>
      <c r="BW32" s="13"/>
      <c r="BX32" s="3"/>
      <c r="BY32" s="3"/>
      <c r="BZ32" s="242"/>
      <c r="CA32" s="210">
        <f t="shared" si="8"/>
        <v>20426.099999999999</v>
      </c>
      <c r="CB32" s="30">
        <v>343.5</v>
      </c>
      <c r="CD32" s="229"/>
    </row>
    <row r="33" spans="1:82" ht="18" customHeight="1" x14ac:dyDescent="0.25">
      <c r="A33" s="2">
        <v>27</v>
      </c>
      <c r="B33" s="18" t="s">
        <v>29</v>
      </c>
      <c r="C33" s="345">
        <v>11784.9</v>
      </c>
      <c r="D33" s="317">
        <f t="shared" si="1"/>
        <v>1851.7000000000007</v>
      </c>
      <c r="E33" s="272">
        <v>13636.6</v>
      </c>
      <c r="F33" s="259">
        <f t="shared" si="2"/>
        <v>4118.3</v>
      </c>
      <c r="G33" s="231">
        <v>2325.9</v>
      </c>
      <c r="H33" s="262">
        <f t="shared" si="3"/>
        <v>702.4</v>
      </c>
      <c r="I33" s="232"/>
      <c r="J33" s="263">
        <v>21.3</v>
      </c>
      <c r="K33" s="17">
        <f t="shared" si="4"/>
        <v>9.3000000000000007</v>
      </c>
      <c r="L33" s="14">
        <v>12</v>
      </c>
      <c r="M33" s="232">
        <f t="shared" si="0"/>
        <v>819.6</v>
      </c>
      <c r="N33" s="3">
        <v>469.4</v>
      </c>
      <c r="O33" s="3">
        <v>248.8</v>
      </c>
      <c r="P33" s="3">
        <v>72.8</v>
      </c>
      <c r="Q33" s="3">
        <v>28.6</v>
      </c>
      <c r="R33" s="11">
        <v>0</v>
      </c>
      <c r="S33" s="270"/>
      <c r="T33" s="255">
        <f t="shared" si="9"/>
        <v>86.4</v>
      </c>
      <c r="U33" s="13">
        <v>17.5</v>
      </c>
      <c r="V33" s="3">
        <v>41.1</v>
      </c>
      <c r="W33" s="3"/>
      <c r="X33" s="3">
        <v>4.5999999999999996</v>
      </c>
      <c r="Y33" s="11"/>
      <c r="Z33" s="3"/>
      <c r="AA33" s="3"/>
      <c r="AB33" s="3">
        <v>8</v>
      </c>
      <c r="AC33" s="3"/>
      <c r="AD33" s="3"/>
      <c r="AE33" s="3"/>
      <c r="AF33" s="3">
        <v>5.2</v>
      </c>
      <c r="AG33" s="3"/>
      <c r="AH33" s="11"/>
      <c r="AI33" s="11">
        <v>10</v>
      </c>
      <c r="AJ33" s="255">
        <f t="shared" si="5"/>
        <v>51.8</v>
      </c>
      <c r="AK33" s="239">
        <v>36.1</v>
      </c>
      <c r="AL33" s="239">
        <v>15.7</v>
      </c>
      <c r="AM33" s="235">
        <f t="shared" si="10"/>
        <v>345.59999999999997</v>
      </c>
      <c r="AN33" s="3"/>
      <c r="AO33" s="3"/>
      <c r="AP33" s="3">
        <v>8</v>
      </c>
      <c r="AQ33" s="3">
        <v>60</v>
      </c>
      <c r="AR33" s="13"/>
      <c r="AS33" s="3">
        <v>44.5</v>
      </c>
      <c r="AT33" s="3">
        <v>103.2</v>
      </c>
      <c r="AU33" s="3"/>
      <c r="AV33" s="3"/>
      <c r="AW33" s="3">
        <v>28.1</v>
      </c>
      <c r="AX33" s="3">
        <v>19.5</v>
      </c>
      <c r="AY33" s="3"/>
      <c r="AZ33" s="3"/>
      <c r="BA33" s="3"/>
      <c r="BB33" s="3"/>
      <c r="BC33" s="3"/>
      <c r="BD33" s="3"/>
      <c r="BE33" s="11"/>
      <c r="BF33" s="11"/>
      <c r="BG33" s="11">
        <v>17.600000000000001</v>
      </c>
      <c r="BH33" s="11"/>
      <c r="BI33" s="11">
        <v>64.7</v>
      </c>
      <c r="BJ33" s="3"/>
      <c r="BK33" s="3"/>
      <c r="BL33" s="249">
        <f t="shared" si="6"/>
        <v>336.1</v>
      </c>
      <c r="BM33" s="244"/>
      <c r="BN33" s="13">
        <v>179</v>
      </c>
      <c r="BO33" s="3">
        <v>112.1</v>
      </c>
      <c r="BP33" s="3"/>
      <c r="BQ33" s="183">
        <v>15</v>
      </c>
      <c r="BR33" s="183">
        <v>30</v>
      </c>
      <c r="BS33" s="310"/>
      <c r="BT33" s="255"/>
      <c r="BU33" s="244">
        <f t="shared" si="7"/>
        <v>185.6</v>
      </c>
      <c r="BV33" s="247">
        <v>185.6</v>
      </c>
      <c r="BW33" s="13"/>
      <c r="BX33" s="3"/>
      <c r="BY33" s="3"/>
      <c r="BZ33" s="242"/>
      <c r="CA33" s="210">
        <f t="shared" si="8"/>
        <v>22629.599999999999</v>
      </c>
      <c r="CB33" s="30">
        <v>902.8</v>
      </c>
      <c r="CD33" s="229"/>
    </row>
    <row r="34" spans="1:82" ht="15" customHeight="1" x14ac:dyDescent="0.25">
      <c r="A34" s="2">
        <v>28</v>
      </c>
      <c r="B34" s="18" t="s">
        <v>30</v>
      </c>
      <c r="C34" s="345">
        <v>4874.8999999999996</v>
      </c>
      <c r="D34" s="317">
        <f t="shared" si="1"/>
        <v>766</v>
      </c>
      <c r="E34" s="272">
        <v>5640.9</v>
      </c>
      <c r="F34" s="259">
        <f t="shared" si="2"/>
        <v>1703.6</v>
      </c>
      <c r="G34" s="231">
        <v>1443.5</v>
      </c>
      <c r="H34" s="262">
        <f t="shared" si="3"/>
        <v>435.9</v>
      </c>
      <c r="I34" s="232"/>
      <c r="J34" s="263">
        <v>16.7</v>
      </c>
      <c r="K34" s="17">
        <f t="shared" si="4"/>
        <v>4.6999999999999993</v>
      </c>
      <c r="L34" s="14">
        <v>12</v>
      </c>
      <c r="M34" s="232">
        <f t="shared" si="0"/>
        <v>527.4</v>
      </c>
      <c r="N34" s="3">
        <v>281.89999999999998</v>
      </c>
      <c r="O34" s="3">
        <v>215.7</v>
      </c>
      <c r="P34" s="3">
        <v>21.4</v>
      </c>
      <c r="Q34" s="3">
        <v>8.4</v>
      </c>
      <c r="R34" s="11">
        <v>0</v>
      </c>
      <c r="S34" s="270"/>
      <c r="T34" s="255">
        <f t="shared" si="9"/>
        <v>61</v>
      </c>
      <c r="U34" s="13">
        <v>16</v>
      </c>
      <c r="V34" s="3">
        <v>21.3</v>
      </c>
      <c r="W34" s="3"/>
      <c r="X34" s="3"/>
      <c r="Y34" s="11">
        <v>12</v>
      </c>
      <c r="Z34" s="3"/>
      <c r="AA34" s="3"/>
      <c r="AB34" s="3">
        <v>2.5</v>
      </c>
      <c r="AC34" s="3"/>
      <c r="AD34" s="3"/>
      <c r="AE34" s="3"/>
      <c r="AF34" s="3">
        <v>4.2</v>
      </c>
      <c r="AG34" s="3"/>
      <c r="AH34" s="11"/>
      <c r="AI34" s="11">
        <v>5</v>
      </c>
      <c r="AJ34" s="255">
        <f t="shared" si="5"/>
        <v>51.800000000000004</v>
      </c>
      <c r="AK34" s="239">
        <v>43.2</v>
      </c>
      <c r="AL34" s="239">
        <v>8.6</v>
      </c>
      <c r="AM34" s="235">
        <f t="shared" si="10"/>
        <v>302.7</v>
      </c>
      <c r="AN34" s="3"/>
      <c r="AO34" s="3"/>
      <c r="AP34" s="3">
        <v>8</v>
      </c>
      <c r="AQ34" s="3">
        <v>63.3</v>
      </c>
      <c r="AR34" s="13"/>
      <c r="AS34" s="3">
        <v>26.4</v>
      </c>
      <c r="AT34" s="3">
        <v>75.2</v>
      </c>
      <c r="AU34" s="3"/>
      <c r="AV34" s="3"/>
      <c r="AW34" s="3">
        <v>28</v>
      </c>
      <c r="AX34" s="3">
        <v>19.5</v>
      </c>
      <c r="AY34" s="3"/>
      <c r="AZ34" s="3"/>
      <c r="BA34" s="3"/>
      <c r="BB34" s="3"/>
      <c r="BC34" s="3"/>
      <c r="BD34" s="3"/>
      <c r="BE34" s="11"/>
      <c r="BF34" s="11"/>
      <c r="BG34" s="11">
        <v>17.600000000000001</v>
      </c>
      <c r="BH34" s="11"/>
      <c r="BI34" s="11">
        <v>64.7</v>
      </c>
      <c r="BJ34" s="3"/>
      <c r="BK34" s="3"/>
      <c r="BL34" s="249">
        <f t="shared" si="6"/>
        <v>239.3</v>
      </c>
      <c r="BM34" s="244"/>
      <c r="BN34" s="13">
        <v>122.3</v>
      </c>
      <c r="BO34" s="3">
        <v>72</v>
      </c>
      <c r="BP34" s="3"/>
      <c r="BQ34" s="183">
        <v>15</v>
      </c>
      <c r="BR34" s="183">
        <v>30</v>
      </c>
      <c r="BS34" s="310"/>
      <c r="BT34" s="255"/>
      <c r="BU34" s="244">
        <f t="shared" si="7"/>
        <v>84.2</v>
      </c>
      <c r="BV34" s="247">
        <v>84.2</v>
      </c>
      <c r="BW34" s="13"/>
      <c r="BX34" s="3"/>
      <c r="BY34" s="3"/>
      <c r="BZ34" s="242"/>
      <c r="CA34" s="210">
        <f t="shared" si="8"/>
        <v>10507</v>
      </c>
      <c r="CB34" s="30">
        <v>265</v>
      </c>
      <c r="CD34" s="229"/>
    </row>
    <row r="35" spans="1:82" x14ac:dyDescent="0.25">
      <c r="A35" s="2">
        <v>29</v>
      </c>
      <c r="B35" s="18" t="s">
        <v>31</v>
      </c>
      <c r="C35" s="345">
        <v>6741.8</v>
      </c>
      <c r="D35" s="317">
        <f t="shared" si="1"/>
        <v>1059.3000000000002</v>
      </c>
      <c r="E35" s="272">
        <v>7801.1</v>
      </c>
      <c r="F35" s="259">
        <f t="shared" si="2"/>
        <v>2355.9</v>
      </c>
      <c r="G35" s="231">
        <v>1707.8</v>
      </c>
      <c r="H35" s="262">
        <f t="shared" si="3"/>
        <v>515.79999999999995</v>
      </c>
      <c r="I35" s="232"/>
      <c r="J35" s="263">
        <v>16</v>
      </c>
      <c r="K35" s="17">
        <f t="shared" si="4"/>
        <v>3.8000000000000007</v>
      </c>
      <c r="L35" s="14">
        <v>12.2</v>
      </c>
      <c r="M35" s="232">
        <f t="shared" si="0"/>
        <v>725.30000000000007</v>
      </c>
      <c r="N35" s="3">
        <v>514.5</v>
      </c>
      <c r="O35" s="3">
        <v>139.19999999999999</v>
      </c>
      <c r="P35" s="3">
        <v>51.4</v>
      </c>
      <c r="Q35" s="3">
        <v>20.2</v>
      </c>
      <c r="R35" s="11">
        <v>0</v>
      </c>
      <c r="S35" s="270"/>
      <c r="T35" s="255">
        <f t="shared" si="9"/>
        <v>128.69999999999999</v>
      </c>
      <c r="U35" s="13">
        <v>21.5</v>
      </c>
      <c r="V35" s="3">
        <v>52.5</v>
      </c>
      <c r="W35" s="3"/>
      <c r="X35" s="3"/>
      <c r="Y35" s="11">
        <v>36</v>
      </c>
      <c r="Z35" s="3"/>
      <c r="AA35" s="3"/>
      <c r="AB35" s="3">
        <v>3.5</v>
      </c>
      <c r="AC35" s="3"/>
      <c r="AD35" s="3"/>
      <c r="AE35" s="3"/>
      <c r="AF35" s="3">
        <v>5.2</v>
      </c>
      <c r="AG35" s="3"/>
      <c r="AH35" s="11"/>
      <c r="AI35" s="11">
        <v>10</v>
      </c>
      <c r="AJ35" s="255">
        <f t="shared" si="5"/>
        <v>48.7</v>
      </c>
      <c r="AK35" s="239">
        <v>36.200000000000003</v>
      </c>
      <c r="AL35" s="239">
        <v>12.5</v>
      </c>
      <c r="AM35" s="235">
        <f t="shared" si="10"/>
        <v>335.3</v>
      </c>
      <c r="AN35" s="3"/>
      <c r="AO35" s="3"/>
      <c r="AP35" s="3">
        <v>8</v>
      </c>
      <c r="AQ35" s="3">
        <v>60</v>
      </c>
      <c r="AR35" s="13"/>
      <c r="AS35" s="3">
        <v>45</v>
      </c>
      <c r="AT35" s="3">
        <v>92.5</v>
      </c>
      <c r="AU35" s="3"/>
      <c r="AV35" s="3"/>
      <c r="AW35" s="3">
        <v>28</v>
      </c>
      <c r="AX35" s="3">
        <v>19.5</v>
      </c>
      <c r="AY35" s="3"/>
      <c r="AZ35" s="3"/>
      <c r="BA35" s="3"/>
      <c r="BB35" s="3"/>
      <c r="BC35" s="3"/>
      <c r="BD35" s="3"/>
      <c r="BE35" s="11"/>
      <c r="BF35" s="11"/>
      <c r="BG35" s="11">
        <v>17.600000000000001</v>
      </c>
      <c r="BH35" s="11"/>
      <c r="BI35" s="11">
        <v>64.7</v>
      </c>
      <c r="BJ35" s="3"/>
      <c r="BK35" s="3"/>
      <c r="BL35" s="249">
        <f t="shared" si="6"/>
        <v>288</v>
      </c>
      <c r="BM35" s="244"/>
      <c r="BN35" s="13">
        <v>173</v>
      </c>
      <c r="BO35" s="3">
        <v>70</v>
      </c>
      <c r="BP35" s="3"/>
      <c r="BQ35" s="183">
        <v>15</v>
      </c>
      <c r="BR35" s="183">
        <v>30</v>
      </c>
      <c r="BS35" s="310"/>
      <c r="BT35" s="255"/>
      <c r="BU35" s="244">
        <f t="shared" si="7"/>
        <v>120</v>
      </c>
      <c r="BV35" s="247">
        <v>120</v>
      </c>
      <c r="BW35" s="13"/>
      <c r="BX35" s="3"/>
      <c r="BY35" s="3"/>
      <c r="BZ35" s="242"/>
      <c r="CA35" s="210">
        <f t="shared" si="8"/>
        <v>14042.599999999999</v>
      </c>
      <c r="CB35" s="30">
        <v>255.5</v>
      </c>
      <c r="CD35" s="229"/>
    </row>
    <row r="36" spans="1:82" x14ac:dyDescent="0.25">
      <c r="A36" s="2">
        <v>30</v>
      </c>
      <c r="B36" s="18" t="s">
        <v>74</v>
      </c>
      <c r="C36" s="345">
        <v>7824.3</v>
      </c>
      <c r="D36" s="317">
        <f t="shared" si="1"/>
        <v>1229.4000000000005</v>
      </c>
      <c r="E36" s="272">
        <v>9053.7000000000007</v>
      </c>
      <c r="F36" s="259">
        <f t="shared" si="2"/>
        <v>2734.2</v>
      </c>
      <c r="G36" s="231">
        <v>2090</v>
      </c>
      <c r="H36" s="262">
        <f t="shared" si="3"/>
        <v>631.20000000000005</v>
      </c>
      <c r="I36" s="232"/>
      <c r="J36" s="263">
        <v>13.4</v>
      </c>
      <c r="K36" s="17">
        <f t="shared" si="4"/>
        <v>4.0999999999999996</v>
      </c>
      <c r="L36" s="14">
        <v>9.3000000000000007</v>
      </c>
      <c r="M36" s="232">
        <f t="shared" si="0"/>
        <v>761.89999999999986</v>
      </c>
      <c r="N36" s="3">
        <v>429.9</v>
      </c>
      <c r="O36" s="3">
        <v>206.7</v>
      </c>
      <c r="P36" s="3">
        <v>89.9</v>
      </c>
      <c r="Q36" s="3">
        <v>35.4</v>
      </c>
      <c r="R36" s="11">
        <v>0</v>
      </c>
      <c r="S36" s="270"/>
      <c r="T36" s="255">
        <f t="shared" si="9"/>
        <v>66.199999999999989</v>
      </c>
      <c r="U36" s="13">
        <v>15.1</v>
      </c>
      <c r="V36" s="3">
        <v>35</v>
      </c>
      <c r="W36" s="3"/>
      <c r="X36" s="3"/>
      <c r="Y36" s="11"/>
      <c r="Z36" s="3"/>
      <c r="AA36" s="3"/>
      <c r="AB36" s="3">
        <v>1.3</v>
      </c>
      <c r="AC36" s="3"/>
      <c r="AD36" s="3"/>
      <c r="AE36" s="3"/>
      <c r="AF36" s="3">
        <v>4.8</v>
      </c>
      <c r="AG36" s="3"/>
      <c r="AH36" s="11"/>
      <c r="AI36" s="11">
        <v>10</v>
      </c>
      <c r="AJ36" s="255">
        <f t="shared" si="5"/>
        <v>45.6</v>
      </c>
      <c r="AK36" s="239">
        <v>36.200000000000003</v>
      </c>
      <c r="AL36" s="239">
        <v>9.4</v>
      </c>
      <c r="AM36" s="235">
        <f t="shared" si="10"/>
        <v>200.3</v>
      </c>
      <c r="AN36" s="3"/>
      <c r="AO36" s="3"/>
      <c r="AP36" s="3">
        <v>8</v>
      </c>
      <c r="AQ36" s="3"/>
      <c r="AR36" s="13"/>
      <c r="AS36" s="3">
        <v>62.5</v>
      </c>
      <c r="AT36" s="146"/>
      <c r="AU36" s="3"/>
      <c r="AV36" s="3"/>
      <c r="AW36" s="3">
        <v>28</v>
      </c>
      <c r="AX36" s="3">
        <v>19.5</v>
      </c>
      <c r="AY36" s="3"/>
      <c r="AZ36" s="3"/>
      <c r="BA36" s="3"/>
      <c r="BB36" s="3"/>
      <c r="BC36" s="3"/>
      <c r="BD36" s="3"/>
      <c r="BE36" s="11"/>
      <c r="BF36" s="11"/>
      <c r="BG36" s="11">
        <v>17.600000000000001</v>
      </c>
      <c r="BH36" s="11"/>
      <c r="BI36" s="11">
        <v>64.7</v>
      </c>
      <c r="BJ36" s="3"/>
      <c r="BK36" s="3"/>
      <c r="BL36" s="249">
        <f t="shared" si="6"/>
        <v>195</v>
      </c>
      <c r="BM36" s="244"/>
      <c r="BN36" s="13">
        <v>141</v>
      </c>
      <c r="BO36" s="3">
        <v>9</v>
      </c>
      <c r="BP36" s="3"/>
      <c r="BQ36" s="183">
        <v>15</v>
      </c>
      <c r="BR36" s="183">
        <v>30</v>
      </c>
      <c r="BS36" s="310"/>
      <c r="BT36" s="255"/>
      <c r="BU36" s="244">
        <f t="shared" si="7"/>
        <v>147.5</v>
      </c>
      <c r="BV36" s="247">
        <v>147.5</v>
      </c>
      <c r="BW36" s="13"/>
      <c r="BX36" s="3"/>
      <c r="BY36" s="3"/>
      <c r="BZ36" s="242"/>
      <c r="CA36" s="210">
        <f t="shared" si="8"/>
        <v>15939.000000000002</v>
      </c>
      <c r="CB36" s="30">
        <v>217.2</v>
      </c>
      <c r="CD36" s="229"/>
    </row>
    <row r="37" spans="1:82" x14ac:dyDescent="0.25">
      <c r="A37" s="2">
        <v>31</v>
      </c>
      <c r="B37" s="18" t="s">
        <v>32</v>
      </c>
      <c r="C37" s="345">
        <v>10186.1</v>
      </c>
      <c r="D37" s="317">
        <f t="shared" si="1"/>
        <v>1600.5</v>
      </c>
      <c r="E37" s="272">
        <v>11786.6</v>
      </c>
      <c r="F37" s="259">
        <f t="shared" si="2"/>
        <v>3559.6</v>
      </c>
      <c r="G37" s="231">
        <v>2325.9</v>
      </c>
      <c r="H37" s="262">
        <f t="shared" si="3"/>
        <v>702.4</v>
      </c>
      <c r="I37" s="232"/>
      <c r="J37" s="263">
        <v>17.8</v>
      </c>
      <c r="K37" s="17">
        <f t="shared" si="4"/>
        <v>5.6000000000000014</v>
      </c>
      <c r="L37" s="14">
        <v>12.2</v>
      </c>
      <c r="M37" s="232">
        <f t="shared" si="0"/>
        <v>1188.7</v>
      </c>
      <c r="N37" s="3">
        <v>947.7</v>
      </c>
      <c r="O37" s="3">
        <v>121.7</v>
      </c>
      <c r="P37" s="3">
        <v>85.6</v>
      </c>
      <c r="Q37" s="3">
        <v>33.700000000000003</v>
      </c>
      <c r="R37" s="11">
        <v>0</v>
      </c>
      <c r="S37" s="270"/>
      <c r="T37" s="255">
        <f t="shared" si="9"/>
        <v>96.4</v>
      </c>
      <c r="U37" s="13">
        <v>34.1</v>
      </c>
      <c r="V37" s="3">
        <v>43.6</v>
      </c>
      <c r="W37" s="3"/>
      <c r="X37" s="3"/>
      <c r="Y37" s="11"/>
      <c r="Z37" s="3"/>
      <c r="AA37" s="3"/>
      <c r="AB37" s="3">
        <v>3.5</v>
      </c>
      <c r="AC37" s="3"/>
      <c r="AD37" s="3"/>
      <c r="AE37" s="3"/>
      <c r="AF37" s="3">
        <v>5.2</v>
      </c>
      <c r="AG37" s="3"/>
      <c r="AH37" s="11"/>
      <c r="AI37" s="11">
        <v>10</v>
      </c>
      <c r="AJ37" s="255">
        <f t="shared" si="5"/>
        <v>50.1</v>
      </c>
      <c r="AK37" s="239">
        <v>36.200000000000003</v>
      </c>
      <c r="AL37" s="239">
        <v>13.9</v>
      </c>
      <c r="AM37" s="235">
        <f t="shared" si="10"/>
        <v>294.2</v>
      </c>
      <c r="AN37" s="3"/>
      <c r="AO37" s="3"/>
      <c r="AP37" s="3">
        <v>6.7</v>
      </c>
      <c r="AQ37" s="3"/>
      <c r="AR37" s="13"/>
      <c r="AS37" s="3">
        <v>35.799999999999997</v>
      </c>
      <c r="AT37" s="3">
        <v>139.69999999999999</v>
      </c>
      <c r="AU37" s="3"/>
      <c r="AV37" s="3"/>
      <c r="AW37" s="3">
        <v>10.199999999999999</v>
      </c>
      <c r="AX37" s="3">
        <v>19.5</v>
      </c>
      <c r="AY37" s="3"/>
      <c r="AZ37" s="3"/>
      <c r="BA37" s="3"/>
      <c r="BB37" s="3"/>
      <c r="BC37" s="3"/>
      <c r="BD37" s="3"/>
      <c r="BE37" s="11"/>
      <c r="BF37" s="11"/>
      <c r="BG37" s="11">
        <v>17.600000000000001</v>
      </c>
      <c r="BH37" s="11"/>
      <c r="BI37" s="11">
        <v>64.7</v>
      </c>
      <c r="BJ37" s="3"/>
      <c r="BK37" s="3"/>
      <c r="BL37" s="249">
        <f t="shared" si="6"/>
        <v>509.3</v>
      </c>
      <c r="BM37" s="244"/>
      <c r="BN37" s="13">
        <v>360.3</v>
      </c>
      <c r="BO37" s="3">
        <v>104</v>
      </c>
      <c r="BP37" s="3"/>
      <c r="BQ37" s="183">
        <v>15</v>
      </c>
      <c r="BR37" s="183">
        <v>30</v>
      </c>
      <c r="BS37" s="310"/>
      <c r="BT37" s="255">
        <v>203</v>
      </c>
      <c r="BU37" s="244">
        <f t="shared" si="7"/>
        <v>196.5</v>
      </c>
      <c r="BV37" s="247">
        <v>196.5</v>
      </c>
      <c r="BW37" s="13"/>
      <c r="BX37" s="3"/>
      <c r="BY37" s="3"/>
      <c r="BZ37" s="242"/>
      <c r="CA37" s="210">
        <f t="shared" si="8"/>
        <v>20930.500000000004</v>
      </c>
      <c r="CB37" s="30">
        <v>326.2</v>
      </c>
      <c r="CD37" s="229"/>
    </row>
    <row r="38" spans="1:82" x14ac:dyDescent="0.25">
      <c r="A38" s="2">
        <v>32</v>
      </c>
      <c r="B38" s="18" t="s">
        <v>33</v>
      </c>
      <c r="C38" s="345">
        <v>10991.4</v>
      </c>
      <c r="D38" s="317">
        <f t="shared" si="1"/>
        <v>1727</v>
      </c>
      <c r="E38" s="272">
        <v>12718.4</v>
      </c>
      <c r="F38" s="259">
        <f t="shared" si="2"/>
        <v>3841</v>
      </c>
      <c r="G38" s="231">
        <v>2325.9</v>
      </c>
      <c r="H38" s="262">
        <f t="shared" si="3"/>
        <v>702.4</v>
      </c>
      <c r="I38" s="232"/>
      <c r="J38" s="263">
        <v>16.8</v>
      </c>
      <c r="K38" s="17">
        <f t="shared" si="4"/>
        <v>4.6000000000000014</v>
      </c>
      <c r="L38" s="14">
        <v>12.2</v>
      </c>
      <c r="M38" s="232">
        <f t="shared" si="0"/>
        <v>968.6</v>
      </c>
      <c r="N38" s="3">
        <v>766.1</v>
      </c>
      <c r="O38" s="3">
        <v>119</v>
      </c>
      <c r="P38" s="3">
        <v>59.9</v>
      </c>
      <c r="Q38" s="3">
        <v>23.6</v>
      </c>
      <c r="R38" s="11">
        <v>0</v>
      </c>
      <c r="S38" s="270"/>
      <c r="T38" s="255">
        <f t="shared" si="9"/>
        <v>115.9</v>
      </c>
      <c r="U38" s="13">
        <v>28.1</v>
      </c>
      <c r="V38" s="3">
        <v>69.400000000000006</v>
      </c>
      <c r="W38" s="3"/>
      <c r="X38" s="3"/>
      <c r="Y38" s="11"/>
      <c r="Z38" s="3"/>
      <c r="AA38" s="3"/>
      <c r="AB38" s="3">
        <v>4.2</v>
      </c>
      <c r="AC38" s="3"/>
      <c r="AD38" s="3"/>
      <c r="AE38" s="3"/>
      <c r="AF38" s="3">
        <v>4.2</v>
      </c>
      <c r="AG38" s="3"/>
      <c r="AH38" s="11"/>
      <c r="AI38" s="11">
        <v>10</v>
      </c>
      <c r="AJ38" s="255">
        <f t="shared" si="5"/>
        <v>44.6</v>
      </c>
      <c r="AK38" s="239">
        <v>36.200000000000003</v>
      </c>
      <c r="AL38" s="239">
        <v>8.4</v>
      </c>
      <c r="AM38" s="235">
        <f t="shared" si="10"/>
        <v>267.10000000000002</v>
      </c>
      <c r="AN38" s="3"/>
      <c r="AO38" s="3"/>
      <c r="AP38" s="3">
        <v>6.7</v>
      </c>
      <c r="AQ38" s="3"/>
      <c r="AR38" s="13"/>
      <c r="AS38" s="3">
        <v>81.400000000000006</v>
      </c>
      <c r="AT38" s="3">
        <v>67</v>
      </c>
      <c r="AU38" s="3"/>
      <c r="AV38" s="3"/>
      <c r="AW38" s="3">
        <v>10.199999999999999</v>
      </c>
      <c r="AX38" s="3">
        <v>19.5</v>
      </c>
      <c r="AY38" s="3"/>
      <c r="AZ38" s="3"/>
      <c r="BA38" s="3"/>
      <c r="BB38" s="3"/>
      <c r="BC38" s="3"/>
      <c r="BD38" s="3"/>
      <c r="BE38" s="11"/>
      <c r="BF38" s="11"/>
      <c r="BG38" s="11">
        <v>17.600000000000001</v>
      </c>
      <c r="BH38" s="11"/>
      <c r="BI38" s="11">
        <v>64.7</v>
      </c>
      <c r="BJ38" s="3"/>
      <c r="BK38" s="3"/>
      <c r="BL38" s="249">
        <f t="shared" si="6"/>
        <v>608.29999999999995</v>
      </c>
      <c r="BM38" s="244"/>
      <c r="BN38" s="13">
        <v>270</v>
      </c>
      <c r="BO38" s="3">
        <v>293.3</v>
      </c>
      <c r="BP38" s="3"/>
      <c r="BQ38" s="183">
        <v>15</v>
      </c>
      <c r="BR38" s="183">
        <v>30</v>
      </c>
      <c r="BS38" s="310"/>
      <c r="BT38" s="255">
        <v>203</v>
      </c>
      <c r="BU38" s="244">
        <f t="shared" si="7"/>
        <v>134.9</v>
      </c>
      <c r="BV38" s="247">
        <v>134.9</v>
      </c>
      <c r="BW38" s="13"/>
      <c r="BX38" s="3"/>
      <c r="BY38" s="3"/>
      <c r="BZ38" s="242"/>
      <c r="CA38" s="210">
        <f t="shared" si="8"/>
        <v>21946.9</v>
      </c>
      <c r="CB38" s="30">
        <v>298.8</v>
      </c>
      <c r="CD38" s="229"/>
    </row>
    <row r="39" spans="1:82" x14ac:dyDescent="0.25">
      <c r="A39" s="2">
        <v>33</v>
      </c>
      <c r="B39" s="18" t="s">
        <v>71</v>
      </c>
      <c r="C39" s="345">
        <v>10908.2</v>
      </c>
      <c r="D39" s="317">
        <f t="shared" si="1"/>
        <v>1713.8999999999996</v>
      </c>
      <c r="E39" s="272">
        <v>12622.1</v>
      </c>
      <c r="F39" s="259">
        <f t="shared" si="2"/>
        <v>3811.9</v>
      </c>
      <c r="G39" s="231">
        <v>2933.1</v>
      </c>
      <c r="H39" s="262">
        <f t="shared" si="3"/>
        <v>885.8</v>
      </c>
      <c r="I39" s="232"/>
      <c r="J39" s="263">
        <v>16.100000000000001</v>
      </c>
      <c r="K39" s="17">
        <f t="shared" si="4"/>
        <v>4.1000000000000014</v>
      </c>
      <c r="L39" s="14">
        <v>12</v>
      </c>
      <c r="M39" s="232">
        <f t="shared" si="0"/>
        <v>1271.3999999999999</v>
      </c>
      <c r="N39" s="3">
        <v>799.5</v>
      </c>
      <c r="O39" s="3">
        <v>370.5</v>
      </c>
      <c r="P39" s="3">
        <v>72.8</v>
      </c>
      <c r="Q39" s="3">
        <v>28.6</v>
      </c>
      <c r="R39" s="11">
        <v>0</v>
      </c>
      <c r="S39" s="270"/>
      <c r="T39" s="255">
        <f t="shared" si="9"/>
        <v>120</v>
      </c>
      <c r="U39" s="13">
        <v>50</v>
      </c>
      <c r="V39" s="3">
        <v>41</v>
      </c>
      <c r="W39" s="3"/>
      <c r="X39" s="3"/>
      <c r="Y39" s="11">
        <v>12</v>
      </c>
      <c r="Z39" s="3"/>
      <c r="AA39" s="3"/>
      <c r="AB39" s="3">
        <v>2.2000000000000002</v>
      </c>
      <c r="AC39" s="3"/>
      <c r="AD39" s="3"/>
      <c r="AE39" s="3"/>
      <c r="AF39" s="3">
        <v>4.8</v>
      </c>
      <c r="AG39" s="3"/>
      <c r="AH39" s="11"/>
      <c r="AI39" s="11">
        <v>10</v>
      </c>
      <c r="AJ39" s="255">
        <f t="shared" si="5"/>
        <v>52.5</v>
      </c>
      <c r="AK39" s="239">
        <v>36.200000000000003</v>
      </c>
      <c r="AL39" s="239">
        <v>16.3</v>
      </c>
      <c r="AM39" s="235">
        <f t="shared" si="10"/>
        <v>774.5</v>
      </c>
      <c r="AN39" s="3">
        <v>360</v>
      </c>
      <c r="AO39" s="3"/>
      <c r="AP39" s="3">
        <v>8</v>
      </c>
      <c r="AQ39" s="3">
        <v>48.9</v>
      </c>
      <c r="AR39" s="13"/>
      <c r="AS39" s="3">
        <v>55.7</v>
      </c>
      <c r="AT39" s="3">
        <v>172</v>
      </c>
      <c r="AU39" s="3"/>
      <c r="AV39" s="3"/>
      <c r="AW39" s="3">
        <v>28.1</v>
      </c>
      <c r="AX39" s="3">
        <v>19.5</v>
      </c>
      <c r="AY39" s="3"/>
      <c r="AZ39" s="3"/>
      <c r="BA39" s="3"/>
      <c r="BB39" s="3"/>
      <c r="BC39" s="3"/>
      <c r="BD39" s="3"/>
      <c r="BE39" s="11"/>
      <c r="BF39" s="11"/>
      <c r="BG39" s="11">
        <v>17.600000000000001</v>
      </c>
      <c r="BH39" s="11"/>
      <c r="BI39" s="11">
        <v>64.7</v>
      </c>
      <c r="BJ39" s="3"/>
      <c r="BK39" s="3"/>
      <c r="BL39" s="249">
        <f t="shared" si="6"/>
        <v>3145.1</v>
      </c>
      <c r="BM39" s="244"/>
      <c r="BN39" s="13">
        <v>280</v>
      </c>
      <c r="BO39" s="3">
        <v>2820.1</v>
      </c>
      <c r="BP39" s="3"/>
      <c r="BQ39" s="183">
        <v>15</v>
      </c>
      <c r="BR39" s="183">
        <v>30</v>
      </c>
      <c r="BS39" s="310"/>
      <c r="BT39" s="255">
        <v>203</v>
      </c>
      <c r="BU39" s="244">
        <f t="shared" si="7"/>
        <v>185.6</v>
      </c>
      <c r="BV39" s="247">
        <v>185.6</v>
      </c>
      <c r="BW39" s="13"/>
      <c r="BX39" s="3"/>
      <c r="BY39" s="3"/>
      <c r="BZ39" s="242"/>
      <c r="CA39" s="210">
        <f t="shared" si="8"/>
        <v>26021.099999999995</v>
      </c>
      <c r="CB39" s="30">
        <v>437.8</v>
      </c>
      <c r="CD39" s="229"/>
    </row>
    <row r="40" spans="1:82" x14ac:dyDescent="0.25">
      <c r="A40" s="2">
        <v>34</v>
      </c>
      <c r="B40" s="18" t="s">
        <v>34</v>
      </c>
      <c r="C40" s="345">
        <v>10247.6</v>
      </c>
      <c r="D40" s="317">
        <f t="shared" si="1"/>
        <v>1610.1000000000004</v>
      </c>
      <c r="E40" s="272">
        <v>11857.7</v>
      </c>
      <c r="F40" s="259">
        <f t="shared" si="2"/>
        <v>3581</v>
      </c>
      <c r="G40" s="231">
        <v>2325.9</v>
      </c>
      <c r="H40" s="262">
        <f t="shared" si="3"/>
        <v>702.4</v>
      </c>
      <c r="I40" s="232"/>
      <c r="J40" s="263">
        <v>16.899999999999999</v>
      </c>
      <c r="K40" s="17">
        <f t="shared" si="4"/>
        <v>4.6999999999999993</v>
      </c>
      <c r="L40" s="14">
        <v>12.2</v>
      </c>
      <c r="M40" s="232">
        <f t="shared" si="0"/>
        <v>1039.9000000000001</v>
      </c>
      <c r="N40" s="3">
        <v>749.8</v>
      </c>
      <c r="O40" s="3">
        <v>136.5</v>
      </c>
      <c r="P40" s="3">
        <v>102.7</v>
      </c>
      <c r="Q40" s="3">
        <v>40.5</v>
      </c>
      <c r="R40" s="11">
        <v>10.4</v>
      </c>
      <c r="S40" s="270"/>
      <c r="T40" s="255">
        <f t="shared" si="9"/>
        <v>168.59999999999997</v>
      </c>
      <c r="U40" s="13">
        <v>27.5</v>
      </c>
      <c r="V40" s="3">
        <v>44.3</v>
      </c>
      <c r="W40" s="3"/>
      <c r="X40" s="3">
        <v>1.6</v>
      </c>
      <c r="Y40" s="11">
        <v>72</v>
      </c>
      <c r="Z40" s="3"/>
      <c r="AA40" s="3"/>
      <c r="AB40" s="3">
        <v>8</v>
      </c>
      <c r="AC40" s="3"/>
      <c r="AD40" s="3"/>
      <c r="AE40" s="3"/>
      <c r="AF40" s="3">
        <v>5.2</v>
      </c>
      <c r="AG40" s="3"/>
      <c r="AH40" s="11"/>
      <c r="AI40" s="11">
        <v>10</v>
      </c>
      <c r="AJ40" s="255">
        <f t="shared" si="5"/>
        <v>47.1</v>
      </c>
      <c r="AK40" s="239">
        <v>36.200000000000003</v>
      </c>
      <c r="AL40" s="239">
        <v>10.9</v>
      </c>
      <c r="AM40" s="235">
        <f t="shared" si="10"/>
        <v>347.3</v>
      </c>
      <c r="AN40" s="3"/>
      <c r="AO40" s="3"/>
      <c r="AP40" s="3">
        <v>6.7</v>
      </c>
      <c r="AQ40" s="3"/>
      <c r="AR40" s="13"/>
      <c r="AS40" s="3">
        <v>68.8</v>
      </c>
      <c r="AT40" s="3">
        <v>141.9</v>
      </c>
      <c r="AU40" s="3"/>
      <c r="AV40" s="3"/>
      <c r="AW40" s="3">
        <v>28.1</v>
      </c>
      <c r="AX40" s="3">
        <v>19.5</v>
      </c>
      <c r="AY40" s="3"/>
      <c r="AZ40" s="3"/>
      <c r="BA40" s="3"/>
      <c r="BB40" s="3"/>
      <c r="BC40" s="3"/>
      <c r="BD40" s="3"/>
      <c r="BE40" s="11"/>
      <c r="BF40" s="11"/>
      <c r="BG40" s="11">
        <v>17.600000000000001</v>
      </c>
      <c r="BH40" s="11"/>
      <c r="BI40" s="11">
        <v>64.7</v>
      </c>
      <c r="BJ40" s="3"/>
      <c r="BK40" s="3"/>
      <c r="BL40" s="249">
        <f t="shared" si="6"/>
        <v>252</v>
      </c>
      <c r="BM40" s="244"/>
      <c r="BN40" s="13">
        <v>201</v>
      </c>
      <c r="BO40" s="3">
        <v>6</v>
      </c>
      <c r="BP40" s="3"/>
      <c r="BQ40" s="183">
        <v>15</v>
      </c>
      <c r="BR40" s="183">
        <v>30</v>
      </c>
      <c r="BS40" s="310"/>
      <c r="BT40" s="255">
        <v>203</v>
      </c>
      <c r="BU40" s="244">
        <f t="shared" si="7"/>
        <v>190.2</v>
      </c>
      <c r="BV40" s="247">
        <v>190.2</v>
      </c>
      <c r="BW40" s="13"/>
      <c r="BX40" s="3"/>
      <c r="BY40" s="3"/>
      <c r="BZ40" s="242"/>
      <c r="CA40" s="210">
        <f t="shared" si="8"/>
        <v>20732.000000000004</v>
      </c>
      <c r="CB40" s="30">
        <v>549.20000000000005</v>
      </c>
      <c r="CD40" s="229"/>
    </row>
    <row r="41" spans="1:82" x14ac:dyDescent="0.25">
      <c r="A41" s="2">
        <v>35</v>
      </c>
      <c r="B41" s="18" t="s">
        <v>35</v>
      </c>
      <c r="C41" s="345">
        <v>21746.2</v>
      </c>
      <c r="D41" s="317">
        <f t="shared" si="1"/>
        <v>3416.7999999999993</v>
      </c>
      <c r="E41" s="272">
        <v>25163</v>
      </c>
      <c r="F41" s="259">
        <f t="shared" si="2"/>
        <v>7599.2</v>
      </c>
      <c r="G41" s="231">
        <v>2797.5</v>
      </c>
      <c r="H41" s="262">
        <f t="shared" si="3"/>
        <v>844.8</v>
      </c>
      <c r="I41" s="232"/>
      <c r="J41" s="263">
        <v>16.899999999999999</v>
      </c>
      <c r="K41" s="17">
        <f t="shared" si="4"/>
        <v>4.6999999999999993</v>
      </c>
      <c r="L41" s="14">
        <v>12.2</v>
      </c>
      <c r="M41" s="232">
        <f t="shared" si="0"/>
        <v>1194.5999999999999</v>
      </c>
      <c r="N41" s="3">
        <v>735.6</v>
      </c>
      <c r="O41" s="3">
        <v>314.60000000000002</v>
      </c>
      <c r="P41" s="3">
        <v>103.6</v>
      </c>
      <c r="Q41" s="3">
        <v>40.799999999999997</v>
      </c>
      <c r="R41" s="11">
        <v>0</v>
      </c>
      <c r="S41" s="270"/>
      <c r="T41" s="255">
        <f t="shared" si="9"/>
        <v>124.7</v>
      </c>
      <c r="U41" s="13">
        <v>31.1</v>
      </c>
      <c r="V41" s="3">
        <v>71.400000000000006</v>
      </c>
      <c r="W41" s="3"/>
      <c r="X41" s="3"/>
      <c r="Y41" s="11"/>
      <c r="Z41" s="3"/>
      <c r="AA41" s="3"/>
      <c r="AB41" s="3">
        <v>8</v>
      </c>
      <c r="AC41" s="3"/>
      <c r="AD41" s="3"/>
      <c r="AE41" s="3"/>
      <c r="AF41" s="3">
        <v>4.2</v>
      </c>
      <c r="AG41" s="3"/>
      <c r="AH41" s="11"/>
      <c r="AI41" s="11">
        <v>10</v>
      </c>
      <c r="AJ41" s="255">
        <f t="shared" si="5"/>
        <v>44.300000000000004</v>
      </c>
      <c r="AK41" s="239">
        <v>36.200000000000003</v>
      </c>
      <c r="AL41" s="239">
        <v>8.1</v>
      </c>
      <c r="AM41" s="235">
        <f t="shared" si="10"/>
        <v>369.5</v>
      </c>
      <c r="AN41" s="3"/>
      <c r="AO41" s="3"/>
      <c r="AP41" s="3">
        <v>8</v>
      </c>
      <c r="AQ41" s="3">
        <v>32.9</v>
      </c>
      <c r="AR41" s="13"/>
      <c r="AS41" s="3">
        <v>64</v>
      </c>
      <c r="AT41" s="3">
        <v>152.6</v>
      </c>
      <c r="AU41" s="3"/>
      <c r="AV41" s="3"/>
      <c r="AW41" s="3">
        <v>10.199999999999999</v>
      </c>
      <c r="AX41" s="3">
        <v>19.5</v>
      </c>
      <c r="AY41" s="3"/>
      <c r="AZ41" s="3"/>
      <c r="BA41" s="3"/>
      <c r="BB41" s="3"/>
      <c r="BC41" s="3"/>
      <c r="BD41" s="3"/>
      <c r="BE41" s="11"/>
      <c r="BF41" s="11"/>
      <c r="BG41" s="11">
        <v>17.600000000000001</v>
      </c>
      <c r="BH41" s="11"/>
      <c r="BI41" s="11">
        <v>64.7</v>
      </c>
      <c r="BJ41" s="3"/>
      <c r="BK41" s="3"/>
      <c r="BL41" s="249">
        <f t="shared" si="6"/>
        <v>625</v>
      </c>
      <c r="BM41" s="244"/>
      <c r="BN41" s="13">
        <v>360</v>
      </c>
      <c r="BO41" s="3">
        <v>220</v>
      </c>
      <c r="BP41" s="3"/>
      <c r="BQ41" s="183">
        <v>15</v>
      </c>
      <c r="BR41" s="183">
        <v>30</v>
      </c>
      <c r="BS41" s="310"/>
      <c r="BT41" s="255">
        <v>203</v>
      </c>
      <c r="BU41" s="244">
        <f t="shared" si="7"/>
        <v>260.8</v>
      </c>
      <c r="BV41" s="247">
        <v>236.8</v>
      </c>
      <c r="BW41" s="13"/>
      <c r="BX41" s="3">
        <v>24</v>
      </c>
      <c r="BY41" s="3"/>
      <c r="BZ41" s="242"/>
      <c r="CA41" s="210">
        <f t="shared" si="8"/>
        <v>39243.300000000003</v>
      </c>
      <c r="CB41" s="30">
        <v>535.29999999999995</v>
      </c>
      <c r="CD41" s="229"/>
    </row>
    <row r="42" spans="1:82" x14ac:dyDescent="0.25">
      <c r="A42" s="2">
        <v>36</v>
      </c>
      <c r="B42" s="18" t="s">
        <v>36</v>
      </c>
      <c r="C42" s="345">
        <v>10037</v>
      </c>
      <c r="D42" s="317">
        <f t="shared" si="1"/>
        <v>1577</v>
      </c>
      <c r="E42" s="272">
        <v>11614</v>
      </c>
      <c r="F42" s="259">
        <f t="shared" si="2"/>
        <v>3507.4</v>
      </c>
      <c r="G42" s="231">
        <v>2293.3000000000002</v>
      </c>
      <c r="H42" s="262">
        <f t="shared" si="3"/>
        <v>692.6</v>
      </c>
      <c r="I42" s="232"/>
      <c r="J42" s="263">
        <v>21.3</v>
      </c>
      <c r="K42" s="17">
        <f t="shared" si="4"/>
        <v>9.3000000000000007</v>
      </c>
      <c r="L42" s="14">
        <v>12</v>
      </c>
      <c r="M42" s="232">
        <f t="shared" si="0"/>
        <v>1044.4000000000001</v>
      </c>
      <c r="N42" s="3">
        <v>628.70000000000005</v>
      </c>
      <c r="O42" s="3">
        <v>253.5</v>
      </c>
      <c r="P42" s="3">
        <v>116.4</v>
      </c>
      <c r="Q42" s="3">
        <v>45.8</v>
      </c>
      <c r="R42" s="11">
        <v>0</v>
      </c>
      <c r="S42" s="270"/>
      <c r="T42" s="255">
        <f t="shared" si="9"/>
        <v>187.60000000000002</v>
      </c>
      <c r="U42" s="13">
        <v>20.5</v>
      </c>
      <c r="V42" s="3">
        <v>50.2</v>
      </c>
      <c r="W42" s="3"/>
      <c r="X42" s="3"/>
      <c r="Y42" s="11"/>
      <c r="Z42" s="3"/>
      <c r="AA42" s="3"/>
      <c r="AB42" s="3">
        <v>9.5</v>
      </c>
      <c r="AC42" s="3"/>
      <c r="AD42" s="3"/>
      <c r="AE42" s="3"/>
      <c r="AF42" s="3">
        <v>4.2</v>
      </c>
      <c r="AG42" s="3"/>
      <c r="AH42" s="11"/>
      <c r="AI42" s="11">
        <v>103.2</v>
      </c>
      <c r="AJ42" s="255">
        <f t="shared" si="5"/>
        <v>9.6999999999999993</v>
      </c>
      <c r="AK42" s="239">
        <v>0</v>
      </c>
      <c r="AL42" s="239">
        <v>9.6999999999999993</v>
      </c>
      <c r="AM42" s="235">
        <f t="shared" si="10"/>
        <v>384.29999999999995</v>
      </c>
      <c r="AN42" s="3"/>
      <c r="AO42" s="3"/>
      <c r="AP42" s="3">
        <v>8</v>
      </c>
      <c r="AQ42" s="3">
        <v>54.8</v>
      </c>
      <c r="AR42" s="13"/>
      <c r="AS42" s="3">
        <v>69.8</v>
      </c>
      <c r="AT42" s="3">
        <v>139.69999999999999</v>
      </c>
      <c r="AU42" s="3"/>
      <c r="AV42" s="3"/>
      <c r="AW42" s="3">
        <v>10.199999999999999</v>
      </c>
      <c r="AX42" s="3">
        <v>19.5</v>
      </c>
      <c r="AY42" s="3"/>
      <c r="AZ42" s="3"/>
      <c r="BA42" s="3"/>
      <c r="BB42" s="3"/>
      <c r="BC42" s="3"/>
      <c r="BD42" s="3"/>
      <c r="BE42" s="11"/>
      <c r="BF42" s="11"/>
      <c r="BG42" s="11">
        <v>17.600000000000001</v>
      </c>
      <c r="BH42" s="11"/>
      <c r="BI42" s="11">
        <v>64.7</v>
      </c>
      <c r="BJ42" s="3"/>
      <c r="BK42" s="3"/>
      <c r="BL42" s="249">
        <f t="shared" si="6"/>
        <v>532.70000000000005</v>
      </c>
      <c r="BM42" s="244"/>
      <c r="BN42" s="13">
        <v>393</v>
      </c>
      <c r="BO42" s="3">
        <v>90</v>
      </c>
      <c r="BP42" s="3"/>
      <c r="BQ42" s="183">
        <v>19.7</v>
      </c>
      <c r="BR42" s="183">
        <v>30</v>
      </c>
      <c r="BS42" s="310"/>
      <c r="BT42" s="255">
        <v>203</v>
      </c>
      <c r="BU42" s="244">
        <f t="shared" si="7"/>
        <v>221.4</v>
      </c>
      <c r="BV42" s="247">
        <v>221.4</v>
      </c>
      <c r="BW42" s="13"/>
      <c r="BX42" s="3"/>
      <c r="BY42" s="3"/>
      <c r="BZ42" s="242"/>
      <c r="CA42" s="210">
        <f t="shared" si="8"/>
        <v>20711.7</v>
      </c>
      <c r="CB42" s="30">
        <v>520.79999999999995</v>
      </c>
      <c r="CD42" s="229"/>
    </row>
    <row r="43" spans="1:82" x14ac:dyDescent="0.25">
      <c r="A43" s="2">
        <v>37</v>
      </c>
      <c r="B43" s="18" t="s">
        <v>37</v>
      </c>
      <c r="C43" s="345">
        <v>6578.3</v>
      </c>
      <c r="D43" s="317">
        <f t="shared" si="1"/>
        <v>1033.5999999999995</v>
      </c>
      <c r="E43" s="272">
        <v>7611.9</v>
      </c>
      <c r="F43" s="259">
        <f t="shared" si="2"/>
        <v>2298.8000000000002</v>
      </c>
      <c r="G43" s="231">
        <v>1707.8</v>
      </c>
      <c r="H43" s="262">
        <f t="shared" si="3"/>
        <v>515.79999999999995</v>
      </c>
      <c r="I43" s="232"/>
      <c r="J43" s="263">
        <v>13.2</v>
      </c>
      <c r="K43" s="17">
        <f t="shared" si="4"/>
        <v>4.6999999999999993</v>
      </c>
      <c r="L43" s="14">
        <v>8.5</v>
      </c>
      <c r="M43" s="232">
        <f t="shared" si="0"/>
        <v>705.5</v>
      </c>
      <c r="N43" s="3">
        <v>424.7</v>
      </c>
      <c r="O43" s="3">
        <v>197.3</v>
      </c>
      <c r="P43" s="3">
        <v>59.9</v>
      </c>
      <c r="Q43" s="3">
        <v>23.6</v>
      </c>
      <c r="R43" s="11">
        <v>0</v>
      </c>
      <c r="S43" s="270"/>
      <c r="T43" s="255">
        <f t="shared" si="9"/>
        <v>79.400000000000006</v>
      </c>
      <c r="U43" s="13">
        <v>16</v>
      </c>
      <c r="V43" s="3">
        <v>32.700000000000003</v>
      </c>
      <c r="W43" s="3"/>
      <c r="X43" s="3"/>
      <c r="Y43" s="11">
        <v>12</v>
      </c>
      <c r="Z43" s="3"/>
      <c r="AA43" s="3"/>
      <c r="AB43" s="3">
        <v>4</v>
      </c>
      <c r="AC43" s="3"/>
      <c r="AD43" s="3"/>
      <c r="AE43" s="3"/>
      <c r="AF43" s="3">
        <v>4.2</v>
      </c>
      <c r="AG43" s="3"/>
      <c r="AH43" s="11"/>
      <c r="AI43" s="11">
        <v>10.5</v>
      </c>
      <c r="AJ43" s="255">
        <f t="shared" si="5"/>
        <v>45.400000000000006</v>
      </c>
      <c r="AK43" s="239">
        <v>36.200000000000003</v>
      </c>
      <c r="AL43" s="239">
        <v>9.1999999999999993</v>
      </c>
      <c r="AM43" s="235">
        <f t="shared" si="10"/>
        <v>303.89999999999998</v>
      </c>
      <c r="AN43" s="3"/>
      <c r="AO43" s="3"/>
      <c r="AP43" s="3">
        <v>6.7</v>
      </c>
      <c r="AQ43" s="3">
        <v>49</v>
      </c>
      <c r="AR43" s="13"/>
      <c r="AS43" s="3">
        <v>28</v>
      </c>
      <c r="AT43" s="3">
        <v>90.3</v>
      </c>
      <c r="AU43" s="3"/>
      <c r="AV43" s="3"/>
      <c r="AW43" s="3">
        <v>28.1</v>
      </c>
      <c r="AX43" s="3">
        <v>19.5</v>
      </c>
      <c r="AY43" s="3"/>
      <c r="AZ43" s="3"/>
      <c r="BA43" s="3"/>
      <c r="BB43" s="3"/>
      <c r="BC43" s="3"/>
      <c r="BD43" s="3"/>
      <c r="BE43" s="11"/>
      <c r="BF43" s="11"/>
      <c r="BG43" s="11">
        <v>17.600000000000001</v>
      </c>
      <c r="BH43" s="11"/>
      <c r="BI43" s="11">
        <v>64.7</v>
      </c>
      <c r="BJ43" s="3"/>
      <c r="BK43" s="3"/>
      <c r="BL43" s="249">
        <f t="shared" si="6"/>
        <v>374.5</v>
      </c>
      <c r="BM43" s="244"/>
      <c r="BN43" s="13">
        <v>147</v>
      </c>
      <c r="BO43" s="3">
        <v>182.5</v>
      </c>
      <c r="BP43" s="3"/>
      <c r="BQ43" s="183">
        <v>15</v>
      </c>
      <c r="BR43" s="183">
        <v>30</v>
      </c>
      <c r="BS43" s="310"/>
      <c r="BT43" s="255"/>
      <c r="BU43" s="244">
        <f t="shared" si="7"/>
        <v>146.5</v>
      </c>
      <c r="BV43" s="247">
        <v>146.5</v>
      </c>
      <c r="BW43" s="13"/>
      <c r="BX43" s="3"/>
      <c r="BY43" s="3"/>
      <c r="BZ43" s="242"/>
      <c r="CA43" s="210">
        <f t="shared" si="8"/>
        <v>13802.699999999999</v>
      </c>
      <c r="CB43" s="30">
        <v>308.89999999999998</v>
      </c>
      <c r="CD43" s="229"/>
    </row>
    <row r="44" spans="1:82" x14ac:dyDescent="0.25">
      <c r="A44" s="2">
        <v>38</v>
      </c>
      <c r="B44" s="18" t="s">
        <v>38</v>
      </c>
      <c r="C44" s="345">
        <v>6627.7</v>
      </c>
      <c r="D44" s="317">
        <f t="shared" si="1"/>
        <v>1041.4000000000005</v>
      </c>
      <c r="E44" s="272">
        <v>7669.1</v>
      </c>
      <c r="F44" s="259">
        <f t="shared" si="2"/>
        <v>2316.1</v>
      </c>
      <c r="G44" s="231">
        <v>1707.8</v>
      </c>
      <c r="H44" s="262">
        <f t="shared" si="3"/>
        <v>515.79999999999995</v>
      </c>
      <c r="I44" s="232"/>
      <c r="J44" s="263">
        <v>18</v>
      </c>
      <c r="K44" s="17">
        <f t="shared" si="4"/>
        <v>5.8000000000000007</v>
      </c>
      <c r="L44" s="14">
        <v>12.2</v>
      </c>
      <c r="M44" s="232">
        <f t="shared" si="0"/>
        <v>944.5</v>
      </c>
      <c r="N44" s="3">
        <v>628</v>
      </c>
      <c r="O44" s="3">
        <v>158</v>
      </c>
      <c r="P44" s="3">
        <v>64.2</v>
      </c>
      <c r="Q44" s="3">
        <v>25.3</v>
      </c>
      <c r="R44" s="11">
        <v>69</v>
      </c>
      <c r="S44" s="270"/>
      <c r="T44" s="255">
        <f t="shared" si="9"/>
        <v>76.300000000000011</v>
      </c>
      <c r="U44" s="13">
        <v>19.3</v>
      </c>
      <c r="V44" s="3">
        <v>28.6</v>
      </c>
      <c r="W44" s="3"/>
      <c r="X44" s="3"/>
      <c r="Y44" s="11">
        <v>12</v>
      </c>
      <c r="Z44" s="3"/>
      <c r="AA44" s="3"/>
      <c r="AB44" s="3">
        <v>2.2000000000000002</v>
      </c>
      <c r="AC44" s="3"/>
      <c r="AD44" s="3"/>
      <c r="AE44" s="3"/>
      <c r="AF44" s="3">
        <v>4.2</v>
      </c>
      <c r="AG44" s="3"/>
      <c r="AH44" s="11"/>
      <c r="AI44" s="11">
        <v>10</v>
      </c>
      <c r="AJ44" s="255">
        <f t="shared" si="5"/>
        <v>45.6</v>
      </c>
      <c r="AK44" s="239">
        <v>36.200000000000003</v>
      </c>
      <c r="AL44" s="239">
        <v>9.4</v>
      </c>
      <c r="AM44" s="235">
        <f t="shared" si="10"/>
        <v>311.59999999999997</v>
      </c>
      <c r="AN44" s="3"/>
      <c r="AO44" s="3"/>
      <c r="AP44" s="3">
        <v>8</v>
      </c>
      <c r="AQ44" s="3">
        <v>48.9</v>
      </c>
      <c r="AR44" s="13"/>
      <c r="AS44" s="3">
        <v>34.5</v>
      </c>
      <c r="AT44" s="3">
        <v>90.3</v>
      </c>
      <c r="AU44" s="3"/>
      <c r="AV44" s="3"/>
      <c r="AW44" s="3">
        <v>28.1</v>
      </c>
      <c r="AX44" s="3">
        <v>19.5</v>
      </c>
      <c r="AY44" s="3"/>
      <c r="AZ44" s="3"/>
      <c r="BA44" s="3"/>
      <c r="BB44" s="3"/>
      <c r="BC44" s="3"/>
      <c r="BD44" s="3"/>
      <c r="BE44" s="11"/>
      <c r="BF44" s="11"/>
      <c r="BG44" s="11">
        <v>17.600000000000001</v>
      </c>
      <c r="BH44" s="11"/>
      <c r="BI44" s="11">
        <v>64.7</v>
      </c>
      <c r="BJ44" s="3"/>
      <c r="BK44" s="3"/>
      <c r="BL44" s="249">
        <f t="shared" si="6"/>
        <v>231.3</v>
      </c>
      <c r="BM44" s="244"/>
      <c r="BN44" s="13">
        <v>185</v>
      </c>
      <c r="BO44" s="3">
        <v>1.3</v>
      </c>
      <c r="BP44" s="3"/>
      <c r="BQ44" s="183">
        <v>15</v>
      </c>
      <c r="BR44" s="183">
        <v>30</v>
      </c>
      <c r="BS44" s="310"/>
      <c r="BT44" s="255">
        <v>203</v>
      </c>
      <c r="BU44" s="244">
        <f t="shared" si="7"/>
        <v>130.6</v>
      </c>
      <c r="BV44" s="247">
        <v>130.6</v>
      </c>
      <c r="BW44" s="13"/>
      <c r="BX44" s="3"/>
      <c r="BY44" s="3"/>
      <c r="BZ44" s="242"/>
      <c r="CA44" s="210">
        <f t="shared" si="8"/>
        <v>14169.699999999999</v>
      </c>
      <c r="CB44" s="30">
        <v>180.2</v>
      </c>
      <c r="CD44" s="229"/>
    </row>
    <row r="45" spans="1:82" x14ac:dyDescent="0.25">
      <c r="A45" s="2">
        <v>39</v>
      </c>
      <c r="B45" s="18" t="s">
        <v>39</v>
      </c>
      <c r="C45" s="345">
        <v>9836.2999999999993</v>
      </c>
      <c r="D45" s="317">
        <f t="shared" si="1"/>
        <v>1545.5</v>
      </c>
      <c r="E45" s="272">
        <v>11381.8</v>
      </c>
      <c r="F45" s="259">
        <f t="shared" si="2"/>
        <v>3437.3</v>
      </c>
      <c r="G45" s="231">
        <v>2325.9</v>
      </c>
      <c r="H45" s="262">
        <f t="shared" si="3"/>
        <v>702.4</v>
      </c>
      <c r="I45" s="232"/>
      <c r="J45" s="263">
        <v>8.4</v>
      </c>
      <c r="K45" s="17">
        <f t="shared" si="4"/>
        <v>0</v>
      </c>
      <c r="L45" s="14">
        <v>8.4</v>
      </c>
      <c r="M45" s="232">
        <f t="shared" si="0"/>
        <v>1139.0999999999999</v>
      </c>
      <c r="N45" s="3">
        <v>783.8</v>
      </c>
      <c r="O45" s="3">
        <v>236</v>
      </c>
      <c r="P45" s="3">
        <v>85.6</v>
      </c>
      <c r="Q45" s="3">
        <v>33.700000000000003</v>
      </c>
      <c r="R45" s="11">
        <v>0</v>
      </c>
      <c r="S45" s="270"/>
      <c r="T45" s="255">
        <f t="shared" si="9"/>
        <v>143.89999999999998</v>
      </c>
      <c r="U45" s="13">
        <v>23.8</v>
      </c>
      <c r="V45" s="3">
        <v>72.3</v>
      </c>
      <c r="W45" s="3"/>
      <c r="X45" s="3"/>
      <c r="Y45" s="11">
        <v>33.6</v>
      </c>
      <c r="Z45" s="3"/>
      <c r="AA45" s="3"/>
      <c r="AB45" s="3">
        <v>4.2</v>
      </c>
      <c r="AC45" s="3"/>
      <c r="AD45" s="3"/>
      <c r="AE45" s="3"/>
      <c r="AF45" s="3">
        <v>0</v>
      </c>
      <c r="AG45" s="3"/>
      <c r="AH45" s="11"/>
      <c r="AI45" s="11">
        <v>10</v>
      </c>
      <c r="AJ45" s="255">
        <f t="shared" si="5"/>
        <v>48.400000000000006</v>
      </c>
      <c r="AK45" s="239">
        <v>36.200000000000003</v>
      </c>
      <c r="AL45" s="239">
        <v>12.2</v>
      </c>
      <c r="AM45" s="235">
        <f t="shared" si="10"/>
        <v>164.89999999999998</v>
      </c>
      <c r="AN45" s="3"/>
      <c r="AO45" s="3"/>
      <c r="AP45" s="3">
        <v>6.7</v>
      </c>
      <c r="AQ45" s="3"/>
      <c r="AR45" s="13"/>
      <c r="AS45" s="3">
        <v>34.799999999999997</v>
      </c>
      <c r="AT45" s="146"/>
      <c r="AU45" s="3"/>
      <c r="AV45" s="3"/>
      <c r="AW45" s="3">
        <v>21.6</v>
      </c>
      <c r="AX45" s="3">
        <v>19.5</v>
      </c>
      <c r="AY45" s="3"/>
      <c r="AZ45" s="3"/>
      <c r="BA45" s="3"/>
      <c r="BB45" s="3"/>
      <c r="BC45" s="3"/>
      <c r="BD45" s="3"/>
      <c r="BE45" s="11"/>
      <c r="BF45" s="11"/>
      <c r="BG45" s="11">
        <v>17.600000000000001</v>
      </c>
      <c r="BH45" s="11"/>
      <c r="BI45" s="11">
        <v>64.7</v>
      </c>
      <c r="BJ45" s="3"/>
      <c r="BK45" s="3"/>
      <c r="BL45" s="249">
        <f t="shared" si="6"/>
        <v>550.9</v>
      </c>
      <c r="BM45" s="244"/>
      <c r="BN45" s="13">
        <v>387.3</v>
      </c>
      <c r="BO45" s="3">
        <v>118.6</v>
      </c>
      <c r="BP45" s="3"/>
      <c r="BQ45" s="183">
        <v>15</v>
      </c>
      <c r="BR45" s="183">
        <v>30</v>
      </c>
      <c r="BS45" s="310"/>
      <c r="BT45" s="255">
        <v>203</v>
      </c>
      <c r="BU45" s="244">
        <f t="shared" si="7"/>
        <v>177.6</v>
      </c>
      <c r="BV45" s="247">
        <v>177.6</v>
      </c>
      <c r="BW45" s="13"/>
      <c r="BX45" s="3"/>
      <c r="BY45" s="3"/>
      <c r="BZ45" s="242"/>
      <c r="CA45" s="210">
        <f t="shared" si="8"/>
        <v>20283.600000000006</v>
      </c>
      <c r="CB45" s="30">
        <v>552.29999999999995</v>
      </c>
      <c r="CD45" s="229"/>
    </row>
    <row r="46" spans="1:82" x14ac:dyDescent="0.25">
      <c r="A46" s="2">
        <v>40</v>
      </c>
      <c r="B46" s="18" t="s">
        <v>40</v>
      </c>
      <c r="C46" s="345">
        <v>6929.9</v>
      </c>
      <c r="D46" s="317">
        <f t="shared" si="1"/>
        <v>1088.8000000000002</v>
      </c>
      <c r="E46" s="272">
        <v>8018.7</v>
      </c>
      <c r="F46" s="259">
        <f t="shared" si="2"/>
        <v>2421.6</v>
      </c>
      <c r="G46" s="231">
        <v>1707.8</v>
      </c>
      <c r="H46" s="262">
        <f t="shared" si="3"/>
        <v>515.79999999999995</v>
      </c>
      <c r="I46" s="232"/>
      <c r="J46" s="263">
        <v>13.9</v>
      </c>
      <c r="K46" s="17">
        <f t="shared" si="4"/>
        <v>4.0999999999999996</v>
      </c>
      <c r="L46" s="14">
        <v>9.8000000000000007</v>
      </c>
      <c r="M46" s="232">
        <f t="shared" si="0"/>
        <v>540.4</v>
      </c>
      <c r="N46" s="3">
        <v>341.5</v>
      </c>
      <c r="O46" s="3">
        <v>139.19999999999999</v>
      </c>
      <c r="P46" s="3">
        <v>42.8</v>
      </c>
      <c r="Q46" s="3">
        <v>16.899999999999999</v>
      </c>
      <c r="R46" s="11">
        <v>0</v>
      </c>
      <c r="S46" s="270"/>
      <c r="T46" s="255">
        <f t="shared" si="9"/>
        <v>57.7</v>
      </c>
      <c r="U46" s="13">
        <v>13</v>
      </c>
      <c r="V46" s="3">
        <v>26</v>
      </c>
      <c r="W46" s="3"/>
      <c r="X46" s="3"/>
      <c r="Y46" s="11"/>
      <c r="Z46" s="3"/>
      <c r="AA46" s="3"/>
      <c r="AB46" s="3">
        <v>3.5</v>
      </c>
      <c r="AC46" s="3"/>
      <c r="AD46" s="3"/>
      <c r="AE46" s="3"/>
      <c r="AF46" s="3">
        <v>5.2</v>
      </c>
      <c r="AG46" s="3"/>
      <c r="AH46" s="11"/>
      <c r="AI46" s="11">
        <v>10</v>
      </c>
      <c r="AJ46" s="255">
        <f t="shared" si="5"/>
        <v>49.900000000000006</v>
      </c>
      <c r="AK46" s="239">
        <v>36.200000000000003</v>
      </c>
      <c r="AL46" s="239">
        <v>13.7</v>
      </c>
      <c r="AM46" s="235">
        <f t="shared" si="10"/>
        <v>273.39999999999998</v>
      </c>
      <c r="AN46" s="3"/>
      <c r="AO46" s="3"/>
      <c r="AP46" s="3">
        <v>6.7</v>
      </c>
      <c r="AQ46" s="3"/>
      <c r="AR46" s="13"/>
      <c r="AS46" s="3">
        <v>57.4</v>
      </c>
      <c r="AT46" s="3">
        <v>79.5</v>
      </c>
      <c r="AU46" s="3"/>
      <c r="AV46" s="3"/>
      <c r="AW46" s="3">
        <v>28</v>
      </c>
      <c r="AX46" s="3">
        <v>19.5</v>
      </c>
      <c r="AY46" s="3"/>
      <c r="AZ46" s="3"/>
      <c r="BA46" s="3"/>
      <c r="BB46" s="3"/>
      <c r="BC46" s="3"/>
      <c r="BD46" s="3"/>
      <c r="BE46" s="11"/>
      <c r="BF46" s="11"/>
      <c r="BG46" s="11">
        <v>17.600000000000001</v>
      </c>
      <c r="BH46" s="11"/>
      <c r="BI46" s="11">
        <v>64.7</v>
      </c>
      <c r="BJ46" s="3"/>
      <c r="BK46" s="3"/>
      <c r="BL46" s="249">
        <f t="shared" si="6"/>
        <v>162.1</v>
      </c>
      <c r="BM46" s="244"/>
      <c r="BN46" s="13">
        <v>111.1</v>
      </c>
      <c r="BO46" s="3">
        <v>6</v>
      </c>
      <c r="BP46" s="3"/>
      <c r="BQ46" s="183">
        <v>15</v>
      </c>
      <c r="BR46" s="183">
        <v>30</v>
      </c>
      <c r="BS46" s="310"/>
      <c r="BT46" s="255"/>
      <c r="BU46" s="244">
        <f t="shared" si="7"/>
        <v>114.3</v>
      </c>
      <c r="BV46" s="247">
        <v>114.3</v>
      </c>
      <c r="BW46" s="13"/>
      <c r="BX46" s="3"/>
      <c r="BY46" s="3"/>
      <c r="BZ46" s="242"/>
      <c r="CA46" s="210">
        <f t="shared" si="8"/>
        <v>13875.599999999997</v>
      </c>
      <c r="CB46" s="30">
        <v>221.1</v>
      </c>
      <c r="CD46" s="229"/>
    </row>
    <row r="47" spans="1:82" x14ac:dyDescent="0.25">
      <c r="A47" s="2">
        <v>41</v>
      </c>
      <c r="B47" s="18" t="s">
        <v>41</v>
      </c>
      <c r="C47" s="345">
        <v>10945.1</v>
      </c>
      <c r="D47" s="317">
        <f t="shared" si="1"/>
        <v>1719.6999999999989</v>
      </c>
      <c r="E47" s="272">
        <v>12664.8</v>
      </c>
      <c r="F47" s="259">
        <f t="shared" si="2"/>
        <v>3824.8</v>
      </c>
      <c r="G47" s="231">
        <v>2325.9</v>
      </c>
      <c r="H47" s="262">
        <f t="shared" si="3"/>
        <v>702.4</v>
      </c>
      <c r="I47" s="232"/>
      <c r="J47" s="263">
        <v>14.1</v>
      </c>
      <c r="K47" s="17">
        <f t="shared" si="4"/>
        <v>4.9000000000000004</v>
      </c>
      <c r="L47" s="14">
        <v>9.1999999999999993</v>
      </c>
      <c r="M47" s="232">
        <f t="shared" si="0"/>
        <v>883</v>
      </c>
      <c r="N47" s="3">
        <v>562.1</v>
      </c>
      <c r="O47" s="3">
        <v>225.4</v>
      </c>
      <c r="P47" s="3">
        <v>68.5</v>
      </c>
      <c r="Q47" s="3">
        <v>27</v>
      </c>
      <c r="R47" s="11">
        <v>0</v>
      </c>
      <c r="S47" s="270"/>
      <c r="T47" s="255">
        <f t="shared" si="9"/>
        <v>147.69999999999999</v>
      </c>
      <c r="U47" s="13">
        <v>25.2</v>
      </c>
      <c r="V47" s="3">
        <v>44.3</v>
      </c>
      <c r="W47" s="3"/>
      <c r="X47" s="3"/>
      <c r="Y47" s="11">
        <v>58.5</v>
      </c>
      <c r="Z47" s="3"/>
      <c r="AA47" s="3"/>
      <c r="AB47" s="3">
        <v>5.5</v>
      </c>
      <c r="AC47" s="3"/>
      <c r="AD47" s="3"/>
      <c r="AE47" s="3"/>
      <c r="AF47" s="3">
        <v>4.2</v>
      </c>
      <c r="AG47" s="3"/>
      <c r="AH47" s="11"/>
      <c r="AI47" s="11">
        <v>10</v>
      </c>
      <c r="AJ47" s="255">
        <f t="shared" si="5"/>
        <v>47.7</v>
      </c>
      <c r="AK47" s="239">
        <v>36.200000000000003</v>
      </c>
      <c r="AL47" s="239">
        <v>11.5</v>
      </c>
      <c r="AM47" s="235">
        <f t="shared" si="10"/>
        <v>267.39999999999998</v>
      </c>
      <c r="AN47" s="3"/>
      <c r="AO47" s="3"/>
      <c r="AP47" s="3">
        <v>6.7</v>
      </c>
      <c r="AQ47" s="3"/>
      <c r="AR47" s="13"/>
      <c r="AS47" s="3">
        <v>48.3</v>
      </c>
      <c r="AT47" s="3">
        <v>82.5</v>
      </c>
      <c r="AU47" s="3"/>
      <c r="AV47" s="3"/>
      <c r="AW47" s="3">
        <v>28.1</v>
      </c>
      <c r="AX47" s="3">
        <v>19.5</v>
      </c>
      <c r="AY47" s="3"/>
      <c r="AZ47" s="3"/>
      <c r="BA47" s="3"/>
      <c r="BB47" s="3"/>
      <c r="BC47" s="3"/>
      <c r="BD47" s="3"/>
      <c r="BE47" s="11"/>
      <c r="BF47" s="11"/>
      <c r="BG47" s="11">
        <v>17.600000000000001</v>
      </c>
      <c r="BH47" s="11"/>
      <c r="BI47" s="11">
        <v>64.7</v>
      </c>
      <c r="BJ47" s="3"/>
      <c r="BK47" s="3"/>
      <c r="BL47" s="249">
        <f t="shared" si="6"/>
        <v>401.4</v>
      </c>
      <c r="BM47" s="244"/>
      <c r="BN47" s="13">
        <v>252.2</v>
      </c>
      <c r="BO47" s="3">
        <v>104.2</v>
      </c>
      <c r="BP47" s="3"/>
      <c r="BQ47" s="183">
        <v>15</v>
      </c>
      <c r="BR47" s="183">
        <v>30</v>
      </c>
      <c r="BS47" s="310"/>
      <c r="BT47" s="255">
        <v>203</v>
      </c>
      <c r="BU47" s="244">
        <f t="shared" si="7"/>
        <v>198.2</v>
      </c>
      <c r="BV47" s="247">
        <v>198.2</v>
      </c>
      <c r="BW47" s="13"/>
      <c r="BX47" s="3"/>
      <c r="BY47" s="3"/>
      <c r="BZ47" s="242"/>
      <c r="CA47" s="210">
        <f t="shared" si="8"/>
        <v>21680.400000000005</v>
      </c>
      <c r="CB47" s="30">
        <v>402.6</v>
      </c>
      <c r="CD47" s="229"/>
    </row>
    <row r="48" spans="1:82" x14ac:dyDescent="0.25">
      <c r="A48" s="2">
        <v>42</v>
      </c>
      <c r="B48" s="18" t="s">
        <v>42</v>
      </c>
      <c r="C48" s="345">
        <v>9651</v>
      </c>
      <c r="D48" s="317">
        <f t="shared" si="1"/>
        <v>1516.3999999999996</v>
      </c>
      <c r="E48" s="272">
        <v>11167.4</v>
      </c>
      <c r="F48" s="259">
        <f t="shared" si="2"/>
        <v>3372.6</v>
      </c>
      <c r="G48" s="231">
        <v>2325.9</v>
      </c>
      <c r="H48" s="262">
        <f t="shared" si="3"/>
        <v>702.4</v>
      </c>
      <c r="I48" s="232"/>
      <c r="J48" s="263">
        <v>13.4</v>
      </c>
      <c r="K48" s="17">
        <f t="shared" si="4"/>
        <v>4.8000000000000007</v>
      </c>
      <c r="L48" s="14">
        <v>8.6</v>
      </c>
      <c r="M48" s="232">
        <f t="shared" si="0"/>
        <v>1053.0999999999999</v>
      </c>
      <c r="N48" s="3">
        <v>768.9</v>
      </c>
      <c r="O48" s="3">
        <v>206.7</v>
      </c>
      <c r="P48" s="3">
        <v>55.6</v>
      </c>
      <c r="Q48" s="3">
        <v>21.9</v>
      </c>
      <c r="R48" s="11">
        <v>0</v>
      </c>
      <c r="S48" s="270"/>
      <c r="T48" s="255">
        <f t="shared" si="9"/>
        <v>90.699999999999989</v>
      </c>
      <c r="U48" s="13">
        <v>24.1</v>
      </c>
      <c r="V48" s="3">
        <v>49</v>
      </c>
      <c r="W48" s="3"/>
      <c r="X48" s="3"/>
      <c r="Y48" s="11"/>
      <c r="Z48" s="3"/>
      <c r="AA48" s="3"/>
      <c r="AB48" s="3">
        <v>2.8</v>
      </c>
      <c r="AC48" s="3"/>
      <c r="AD48" s="3"/>
      <c r="AE48" s="3"/>
      <c r="AF48" s="3">
        <v>4.8</v>
      </c>
      <c r="AG48" s="3"/>
      <c r="AH48" s="11"/>
      <c r="AI48" s="11">
        <v>10</v>
      </c>
      <c r="AJ48" s="255">
        <f t="shared" si="5"/>
        <v>63.6</v>
      </c>
      <c r="AK48" s="239">
        <v>36.200000000000003</v>
      </c>
      <c r="AL48" s="239">
        <v>27.4</v>
      </c>
      <c r="AM48" s="235">
        <f t="shared" si="10"/>
        <v>207.10000000000002</v>
      </c>
      <c r="AN48" s="3"/>
      <c r="AO48" s="3"/>
      <c r="AP48" s="3">
        <v>8</v>
      </c>
      <c r="AQ48" s="3"/>
      <c r="AR48" s="13"/>
      <c r="AS48" s="3">
        <v>69.2</v>
      </c>
      <c r="AT48" s="146"/>
      <c r="AU48" s="3"/>
      <c r="AV48" s="3"/>
      <c r="AW48" s="3">
        <v>28.1</v>
      </c>
      <c r="AX48" s="3">
        <v>19.5</v>
      </c>
      <c r="AY48" s="3"/>
      <c r="AZ48" s="3"/>
      <c r="BA48" s="3"/>
      <c r="BB48" s="3"/>
      <c r="BC48" s="3"/>
      <c r="BD48" s="3"/>
      <c r="BE48" s="11"/>
      <c r="BF48" s="11"/>
      <c r="BG48" s="11">
        <v>17.600000000000001</v>
      </c>
      <c r="BH48" s="11"/>
      <c r="BI48" s="11">
        <v>64.7</v>
      </c>
      <c r="BJ48" s="3"/>
      <c r="BK48" s="3"/>
      <c r="BL48" s="249">
        <f t="shared" si="6"/>
        <v>464</v>
      </c>
      <c r="BM48" s="244"/>
      <c r="BN48" s="13">
        <v>296.3</v>
      </c>
      <c r="BO48" s="3">
        <v>122.7</v>
      </c>
      <c r="BP48" s="3"/>
      <c r="BQ48" s="183">
        <v>15</v>
      </c>
      <c r="BR48" s="183">
        <v>30</v>
      </c>
      <c r="BS48" s="310"/>
      <c r="BT48" s="255">
        <v>203</v>
      </c>
      <c r="BU48" s="244">
        <f t="shared" si="7"/>
        <v>202.2</v>
      </c>
      <c r="BV48" s="247">
        <v>202.2</v>
      </c>
      <c r="BW48" s="13"/>
      <c r="BX48" s="3"/>
      <c r="BY48" s="3"/>
      <c r="BZ48" s="242"/>
      <c r="CA48" s="210">
        <f t="shared" si="8"/>
        <v>19865.400000000001</v>
      </c>
      <c r="CB48" s="30">
        <v>636.70000000000005</v>
      </c>
      <c r="CD48" s="229"/>
    </row>
    <row r="49" spans="1:82" ht="16.5" customHeight="1" x14ac:dyDescent="0.25">
      <c r="A49" s="2">
        <v>43</v>
      </c>
      <c r="B49" s="18" t="s">
        <v>43</v>
      </c>
      <c r="C49" s="345">
        <v>7223.5</v>
      </c>
      <c r="D49" s="317">
        <f t="shared" si="1"/>
        <v>1135</v>
      </c>
      <c r="E49" s="272">
        <v>8358.5</v>
      </c>
      <c r="F49" s="259">
        <f t="shared" si="2"/>
        <v>2524.3000000000002</v>
      </c>
      <c r="G49" s="231">
        <v>1706.8</v>
      </c>
      <c r="H49" s="262">
        <f t="shared" si="3"/>
        <v>515.5</v>
      </c>
      <c r="I49" s="232"/>
      <c r="J49" s="263">
        <v>16.100000000000001</v>
      </c>
      <c r="K49" s="17">
        <f t="shared" si="4"/>
        <v>4.1000000000000014</v>
      </c>
      <c r="L49" s="14">
        <v>12</v>
      </c>
      <c r="M49" s="232">
        <f t="shared" si="0"/>
        <v>414.20000000000005</v>
      </c>
      <c r="N49" s="3">
        <v>120.6</v>
      </c>
      <c r="O49" s="3">
        <v>234</v>
      </c>
      <c r="P49" s="3">
        <v>42.8</v>
      </c>
      <c r="Q49" s="3">
        <v>16.8</v>
      </c>
      <c r="R49" s="11">
        <v>0</v>
      </c>
      <c r="S49" s="270"/>
      <c r="T49" s="255">
        <f t="shared" si="9"/>
        <v>99.600000000000009</v>
      </c>
      <c r="U49" s="13">
        <v>16</v>
      </c>
      <c r="V49" s="3">
        <v>27.1</v>
      </c>
      <c r="W49" s="3"/>
      <c r="X49" s="3"/>
      <c r="Y49" s="11">
        <v>34.299999999999997</v>
      </c>
      <c r="Z49" s="3"/>
      <c r="AA49" s="3"/>
      <c r="AB49" s="3">
        <v>8</v>
      </c>
      <c r="AC49" s="3"/>
      <c r="AD49" s="3"/>
      <c r="AE49" s="3"/>
      <c r="AF49" s="3">
        <v>4.2</v>
      </c>
      <c r="AG49" s="3"/>
      <c r="AH49" s="11"/>
      <c r="AI49" s="11">
        <v>10</v>
      </c>
      <c r="AJ49" s="255">
        <f t="shared" si="5"/>
        <v>51.800000000000004</v>
      </c>
      <c r="AK49" s="239">
        <v>36.200000000000003</v>
      </c>
      <c r="AL49" s="239">
        <v>15.6</v>
      </c>
      <c r="AM49" s="235">
        <f t="shared" si="10"/>
        <v>373.6</v>
      </c>
      <c r="AN49" s="3"/>
      <c r="AO49" s="3"/>
      <c r="AP49" s="3">
        <v>6.7</v>
      </c>
      <c r="AQ49" s="3">
        <v>63.2</v>
      </c>
      <c r="AR49" s="13"/>
      <c r="AS49" s="3">
        <v>66.3</v>
      </c>
      <c r="AT49" s="3">
        <v>107.5</v>
      </c>
      <c r="AU49" s="3"/>
      <c r="AV49" s="3"/>
      <c r="AW49" s="3">
        <v>28.1</v>
      </c>
      <c r="AX49" s="3">
        <v>19.5</v>
      </c>
      <c r="AY49" s="3"/>
      <c r="AZ49" s="3"/>
      <c r="BA49" s="3"/>
      <c r="BB49" s="3"/>
      <c r="BC49" s="3"/>
      <c r="BD49" s="3"/>
      <c r="BE49" s="11"/>
      <c r="BF49" s="11"/>
      <c r="BG49" s="11">
        <v>17.600000000000001</v>
      </c>
      <c r="BH49" s="11"/>
      <c r="BI49" s="11">
        <v>64.7</v>
      </c>
      <c r="BJ49" s="3"/>
      <c r="BK49" s="3"/>
      <c r="BL49" s="249">
        <f t="shared" si="6"/>
        <v>333.20000000000005</v>
      </c>
      <c r="BM49" s="244"/>
      <c r="BN49" s="13">
        <v>205.3</v>
      </c>
      <c r="BO49" s="3">
        <v>82.9</v>
      </c>
      <c r="BP49" s="3"/>
      <c r="BQ49" s="183">
        <v>15</v>
      </c>
      <c r="BR49" s="183">
        <v>30</v>
      </c>
      <c r="BS49" s="310"/>
      <c r="BT49" s="255"/>
      <c r="BU49" s="244">
        <f t="shared" si="7"/>
        <v>114.3</v>
      </c>
      <c r="BV49" s="247">
        <v>114.3</v>
      </c>
      <c r="BW49" s="13"/>
      <c r="BX49" s="3"/>
      <c r="BY49" s="3"/>
      <c r="BZ49" s="242"/>
      <c r="CA49" s="210">
        <f t="shared" si="8"/>
        <v>14507.9</v>
      </c>
      <c r="CB49" s="30">
        <v>345.7</v>
      </c>
      <c r="CD49" s="229"/>
    </row>
    <row r="50" spans="1:82" x14ac:dyDescent="0.25">
      <c r="A50" s="2">
        <v>44</v>
      </c>
      <c r="B50" s="18" t="s">
        <v>108</v>
      </c>
      <c r="C50" s="345">
        <v>5811.2</v>
      </c>
      <c r="D50" s="317">
        <f t="shared" si="1"/>
        <v>913.10000000000036</v>
      </c>
      <c r="E50" s="272">
        <v>6724.3</v>
      </c>
      <c r="F50" s="259">
        <f t="shared" si="2"/>
        <v>2030.7</v>
      </c>
      <c r="G50" s="231">
        <v>1595.4</v>
      </c>
      <c r="H50" s="262">
        <f t="shared" si="3"/>
        <v>481.8</v>
      </c>
      <c r="I50" s="232"/>
      <c r="J50" s="263">
        <v>12</v>
      </c>
      <c r="K50" s="17">
        <f t="shared" si="4"/>
        <v>0</v>
      </c>
      <c r="L50" s="14">
        <v>12</v>
      </c>
      <c r="M50" s="232">
        <f t="shared" si="0"/>
        <v>873.8</v>
      </c>
      <c r="N50" s="3">
        <v>587.70000000000005</v>
      </c>
      <c r="O50" s="3">
        <v>234.8</v>
      </c>
      <c r="P50" s="3">
        <v>36.799999999999997</v>
      </c>
      <c r="Q50" s="3">
        <v>14.5</v>
      </c>
      <c r="R50" s="11">
        <v>0</v>
      </c>
      <c r="S50" s="270"/>
      <c r="T50" s="255">
        <f t="shared" si="9"/>
        <v>150.80000000000001</v>
      </c>
      <c r="U50" s="13">
        <v>40</v>
      </c>
      <c r="V50" s="3">
        <v>26.6</v>
      </c>
      <c r="W50" s="3"/>
      <c r="X50" s="3"/>
      <c r="Y50" s="11">
        <v>60</v>
      </c>
      <c r="Z50" s="3"/>
      <c r="AA50" s="3"/>
      <c r="AB50" s="3">
        <v>9.4</v>
      </c>
      <c r="AC50" s="3"/>
      <c r="AD50" s="3"/>
      <c r="AE50" s="3"/>
      <c r="AF50" s="3">
        <v>4.8</v>
      </c>
      <c r="AG50" s="3"/>
      <c r="AH50" s="11"/>
      <c r="AI50" s="11">
        <v>10</v>
      </c>
      <c r="AJ50" s="255">
        <f t="shared" si="5"/>
        <v>47</v>
      </c>
      <c r="AK50" s="239">
        <v>36.1</v>
      </c>
      <c r="AL50" s="239">
        <v>10.9</v>
      </c>
      <c r="AM50" s="235">
        <f t="shared" si="10"/>
        <v>270.3</v>
      </c>
      <c r="AN50" s="3"/>
      <c r="AO50" s="3"/>
      <c r="AP50" s="3">
        <v>6.7</v>
      </c>
      <c r="AQ50" s="3"/>
      <c r="AR50" s="13"/>
      <c r="AS50" s="3">
        <v>56.3</v>
      </c>
      <c r="AT50" s="3">
        <v>77.400000000000006</v>
      </c>
      <c r="AU50" s="3"/>
      <c r="AV50" s="3"/>
      <c r="AW50" s="3">
        <v>28.1</v>
      </c>
      <c r="AX50" s="3">
        <v>19.5</v>
      </c>
      <c r="AY50" s="3"/>
      <c r="AZ50" s="3"/>
      <c r="BA50" s="3"/>
      <c r="BB50" s="3"/>
      <c r="BC50" s="3"/>
      <c r="BD50" s="3"/>
      <c r="BE50" s="11"/>
      <c r="BF50" s="11"/>
      <c r="BG50" s="11">
        <v>17.600000000000001</v>
      </c>
      <c r="BH50" s="11"/>
      <c r="BI50" s="11">
        <v>64.7</v>
      </c>
      <c r="BJ50" s="3"/>
      <c r="BK50" s="3"/>
      <c r="BL50" s="249">
        <f t="shared" si="6"/>
        <v>2455</v>
      </c>
      <c r="BM50" s="244"/>
      <c r="BN50" s="13">
        <v>222</v>
      </c>
      <c r="BO50" s="3">
        <v>2188</v>
      </c>
      <c r="BP50" s="3"/>
      <c r="BQ50" s="183">
        <v>15</v>
      </c>
      <c r="BR50" s="183">
        <v>30</v>
      </c>
      <c r="BS50" s="310"/>
      <c r="BT50" s="255">
        <v>203</v>
      </c>
      <c r="BU50" s="244">
        <f t="shared" si="7"/>
        <v>114.3</v>
      </c>
      <c r="BV50" s="247">
        <v>114.3</v>
      </c>
      <c r="BW50" s="13"/>
      <c r="BX50" s="3"/>
      <c r="BY50" s="3"/>
      <c r="BZ50" s="242"/>
      <c r="CA50" s="210">
        <f t="shared" si="8"/>
        <v>14958.399999999996</v>
      </c>
      <c r="CB50" s="30">
        <v>218.1</v>
      </c>
      <c r="CD50" s="229"/>
    </row>
    <row r="51" spans="1:82" x14ac:dyDescent="0.25">
      <c r="A51" s="2">
        <v>45</v>
      </c>
      <c r="B51" s="18" t="s">
        <v>44</v>
      </c>
      <c r="C51" s="345">
        <v>9972.2000000000007</v>
      </c>
      <c r="D51" s="317">
        <f t="shared" si="1"/>
        <v>1566.7999999999993</v>
      </c>
      <c r="E51" s="272">
        <v>11539</v>
      </c>
      <c r="F51" s="259">
        <f t="shared" si="2"/>
        <v>3484.8</v>
      </c>
      <c r="G51" s="231">
        <v>2325.9</v>
      </c>
      <c r="H51" s="262">
        <f t="shared" si="3"/>
        <v>702.4</v>
      </c>
      <c r="I51" s="232"/>
      <c r="J51" s="263">
        <v>14.8</v>
      </c>
      <c r="K51" s="17">
        <f t="shared" si="4"/>
        <v>5.6000000000000014</v>
      </c>
      <c r="L51" s="14">
        <v>9.1999999999999993</v>
      </c>
      <c r="M51" s="232">
        <f t="shared" si="0"/>
        <v>722.8</v>
      </c>
      <c r="N51" s="3">
        <v>444.3</v>
      </c>
      <c r="O51" s="3">
        <v>195</v>
      </c>
      <c r="P51" s="3">
        <v>59.9</v>
      </c>
      <c r="Q51" s="3">
        <v>23.6</v>
      </c>
      <c r="R51" s="11">
        <v>0</v>
      </c>
      <c r="S51" s="270"/>
      <c r="T51" s="255">
        <f t="shared" si="9"/>
        <v>74.400000000000006</v>
      </c>
      <c r="U51" s="13">
        <v>18.100000000000001</v>
      </c>
      <c r="V51" s="3">
        <v>37</v>
      </c>
      <c r="W51" s="3"/>
      <c r="X51" s="3"/>
      <c r="Y51" s="11"/>
      <c r="Z51" s="3"/>
      <c r="AA51" s="3"/>
      <c r="AB51" s="3">
        <v>4.0999999999999996</v>
      </c>
      <c r="AC51" s="3"/>
      <c r="AD51" s="3"/>
      <c r="AE51" s="3"/>
      <c r="AF51" s="3">
        <v>5.2</v>
      </c>
      <c r="AG51" s="3"/>
      <c r="AH51" s="11"/>
      <c r="AI51" s="11">
        <v>10</v>
      </c>
      <c r="AJ51" s="255">
        <f t="shared" si="5"/>
        <v>43</v>
      </c>
      <c r="AK51" s="239">
        <v>36.200000000000003</v>
      </c>
      <c r="AL51" s="239">
        <v>6.8</v>
      </c>
      <c r="AM51" s="235">
        <f t="shared" si="10"/>
        <v>345.1</v>
      </c>
      <c r="AN51" s="3"/>
      <c r="AO51" s="3"/>
      <c r="AP51" s="3">
        <v>6.7</v>
      </c>
      <c r="AQ51" s="3">
        <v>34</v>
      </c>
      <c r="AR51" s="13"/>
      <c r="AS51" s="3">
        <v>34.799999999999997</v>
      </c>
      <c r="AT51" s="3">
        <v>139.80000000000001</v>
      </c>
      <c r="AU51" s="3"/>
      <c r="AV51" s="3"/>
      <c r="AW51" s="3">
        <v>28</v>
      </c>
      <c r="AX51" s="3">
        <v>19.5</v>
      </c>
      <c r="AY51" s="3"/>
      <c r="AZ51" s="3"/>
      <c r="BA51" s="3"/>
      <c r="BB51" s="3"/>
      <c r="BC51" s="3"/>
      <c r="BD51" s="3"/>
      <c r="BE51" s="11"/>
      <c r="BF51" s="11"/>
      <c r="BG51" s="11">
        <v>17.600000000000001</v>
      </c>
      <c r="BH51" s="11"/>
      <c r="BI51" s="11">
        <v>64.7</v>
      </c>
      <c r="BJ51" s="3"/>
      <c r="BK51" s="3"/>
      <c r="BL51" s="249">
        <f t="shared" si="6"/>
        <v>416.1</v>
      </c>
      <c r="BM51" s="244"/>
      <c r="BN51" s="13">
        <v>156.1</v>
      </c>
      <c r="BO51" s="3">
        <v>215</v>
      </c>
      <c r="BP51" s="3"/>
      <c r="BQ51" s="183">
        <v>15</v>
      </c>
      <c r="BR51" s="183">
        <v>30</v>
      </c>
      <c r="BS51" s="310"/>
      <c r="BT51" s="255"/>
      <c r="BU51" s="244">
        <f t="shared" si="7"/>
        <v>154.1</v>
      </c>
      <c r="BV51" s="247">
        <v>154.1</v>
      </c>
      <c r="BW51" s="13"/>
      <c r="BX51" s="3"/>
      <c r="BY51" s="3"/>
      <c r="BZ51" s="242"/>
      <c r="CA51" s="210">
        <f t="shared" si="8"/>
        <v>19822.399999999998</v>
      </c>
      <c r="CB51" s="30">
        <v>280.39999999999998</v>
      </c>
      <c r="CD51" s="229"/>
    </row>
    <row r="52" spans="1:82" x14ac:dyDescent="0.25">
      <c r="A52" s="2">
        <v>46</v>
      </c>
      <c r="B52" s="18" t="s">
        <v>45</v>
      </c>
      <c r="C52" s="345">
        <v>8162.5</v>
      </c>
      <c r="D52" s="317">
        <f t="shared" si="1"/>
        <v>1282.5</v>
      </c>
      <c r="E52" s="272">
        <v>9445</v>
      </c>
      <c r="F52" s="259">
        <f t="shared" si="2"/>
        <v>2852.4</v>
      </c>
      <c r="G52" s="231">
        <v>2090</v>
      </c>
      <c r="H52" s="262">
        <f t="shared" si="3"/>
        <v>631.20000000000005</v>
      </c>
      <c r="I52" s="232"/>
      <c r="J52" s="263">
        <v>16.899999999999999</v>
      </c>
      <c r="K52" s="17">
        <f t="shared" si="4"/>
        <v>4.6999999999999993</v>
      </c>
      <c r="L52" s="14">
        <v>12.2</v>
      </c>
      <c r="M52" s="232">
        <f t="shared" si="0"/>
        <v>928.7</v>
      </c>
      <c r="N52" s="3">
        <v>571.1</v>
      </c>
      <c r="O52" s="3">
        <v>214.5</v>
      </c>
      <c r="P52" s="3">
        <v>102.7</v>
      </c>
      <c r="Q52" s="3">
        <v>40.4</v>
      </c>
      <c r="R52" s="11">
        <v>0</v>
      </c>
      <c r="S52" s="270"/>
      <c r="T52" s="255">
        <f t="shared" si="9"/>
        <v>108.2</v>
      </c>
      <c r="U52" s="13">
        <v>15.3</v>
      </c>
      <c r="V52" s="3">
        <v>33.700000000000003</v>
      </c>
      <c r="W52" s="3"/>
      <c r="X52" s="3"/>
      <c r="Y52" s="11">
        <v>36</v>
      </c>
      <c r="Z52" s="3"/>
      <c r="AA52" s="3"/>
      <c r="AB52" s="3">
        <v>8</v>
      </c>
      <c r="AC52" s="3"/>
      <c r="AD52" s="3"/>
      <c r="AE52" s="3"/>
      <c r="AF52" s="3">
        <v>5.2</v>
      </c>
      <c r="AG52" s="3"/>
      <c r="AH52" s="11"/>
      <c r="AI52" s="11">
        <v>10</v>
      </c>
      <c r="AJ52" s="255">
        <f t="shared" si="5"/>
        <v>53.900000000000006</v>
      </c>
      <c r="AK52" s="239">
        <v>36.200000000000003</v>
      </c>
      <c r="AL52" s="239">
        <v>17.7</v>
      </c>
      <c r="AM52" s="235">
        <f t="shared" si="10"/>
        <v>398.00000000000006</v>
      </c>
      <c r="AN52" s="3"/>
      <c r="AO52" s="3"/>
      <c r="AP52" s="3">
        <v>8</v>
      </c>
      <c r="AQ52" s="3">
        <v>60</v>
      </c>
      <c r="AR52" s="13"/>
      <c r="AS52" s="3">
        <v>79.7</v>
      </c>
      <c r="AT52" s="3">
        <v>120.4</v>
      </c>
      <c r="AU52" s="3"/>
      <c r="AV52" s="3"/>
      <c r="AW52" s="3">
        <v>28.1</v>
      </c>
      <c r="AX52" s="3">
        <v>19.5</v>
      </c>
      <c r="AY52" s="3"/>
      <c r="AZ52" s="3"/>
      <c r="BA52" s="3"/>
      <c r="BB52" s="3"/>
      <c r="BC52" s="3"/>
      <c r="BD52" s="3"/>
      <c r="BE52" s="11"/>
      <c r="BF52" s="11"/>
      <c r="BG52" s="11">
        <v>17.600000000000001</v>
      </c>
      <c r="BH52" s="11"/>
      <c r="BI52" s="11">
        <v>64.7</v>
      </c>
      <c r="BJ52" s="3"/>
      <c r="BK52" s="3"/>
      <c r="BL52" s="249">
        <f t="shared" si="6"/>
        <v>415</v>
      </c>
      <c r="BM52" s="244"/>
      <c r="BN52" s="13">
        <v>266</v>
      </c>
      <c r="BO52" s="3">
        <v>104</v>
      </c>
      <c r="BP52" s="3"/>
      <c r="BQ52" s="183">
        <v>15</v>
      </c>
      <c r="BR52" s="183">
        <v>30</v>
      </c>
      <c r="BS52" s="310"/>
      <c r="BT52" s="255">
        <v>203</v>
      </c>
      <c r="BU52" s="244">
        <f t="shared" si="7"/>
        <v>136.19999999999999</v>
      </c>
      <c r="BV52" s="247">
        <v>136.19999999999999</v>
      </c>
      <c r="BW52" s="13"/>
      <c r="BX52" s="3"/>
      <c r="BY52" s="3"/>
      <c r="BZ52" s="242"/>
      <c r="CA52" s="210">
        <f t="shared" si="8"/>
        <v>17278.500000000004</v>
      </c>
      <c r="CB52" s="30">
        <v>255.4</v>
      </c>
      <c r="CD52" s="229"/>
    </row>
    <row r="53" spans="1:82" x14ac:dyDescent="0.25">
      <c r="A53" s="2">
        <v>47</v>
      </c>
      <c r="B53" s="18" t="s">
        <v>46</v>
      </c>
      <c r="C53" s="345">
        <v>9863.1</v>
      </c>
      <c r="D53" s="317">
        <f t="shared" si="1"/>
        <v>1549.6999999999989</v>
      </c>
      <c r="E53" s="272">
        <v>11412.8</v>
      </c>
      <c r="F53" s="259">
        <f t="shared" si="2"/>
        <v>3446.7</v>
      </c>
      <c r="G53" s="231">
        <v>2325.5</v>
      </c>
      <c r="H53" s="262">
        <f t="shared" si="3"/>
        <v>702.3</v>
      </c>
      <c r="I53" s="232"/>
      <c r="J53" s="263">
        <v>20.3</v>
      </c>
      <c r="K53" s="17">
        <f t="shared" si="4"/>
        <v>8.1000000000000014</v>
      </c>
      <c r="L53" s="14">
        <v>12.2</v>
      </c>
      <c r="M53" s="232">
        <f t="shared" si="0"/>
        <v>1132.0999999999999</v>
      </c>
      <c r="N53" s="3">
        <v>796.3</v>
      </c>
      <c r="O53" s="3">
        <v>216.5</v>
      </c>
      <c r="P53" s="3">
        <v>85.6</v>
      </c>
      <c r="Q53" s="3">
        <v>33.700000000000003</v>
      </c>
      <c r="R53" s="11">
        <v>0</v>
      </c>
      <c r="S53" s="270"/>
      <c r="T53" s="255">
        <f t="shared" si="9"/>
        <v>157.29999999999998</v>
      </c>
      <c r="U53" s="13">
        <v>20</v>
      </c>
      <c r="V53" s="3">
        <v>80</v>
      </c>
      <c r="W53" s="3"/>
      <c r="X53" s="3"/>
      <c r="Y53" s="11">
        <v>36</v>
      </c>
      <c r="Z53" s="3"/>
      <c r="AA53" s="3"/>
      <c r="AB53" s="3">
        <v>6.1</v>
      </c>
      <c r="AC53" s="3"/>
      <c r="AD53" s="3"/>
      <c r="AE53" s="3"/>
      <c r="AF53" s="3">
        <v>5.2</v>
      </c>
      <c r="AG53" s="3"/>
      <c r="AH53" s="11"/>
      <c r="AI53" s="11">
        <v>10</v>
      </c>
      <c r="AJ53" s="255">
        <f t="shared" si="5"/>
        <v>56.2</v>
      </c>
      <c r="AK53" s="239">
        <v>30.8</v>
      </c>
      <c r="AL53" s="239">
        <v>25.4</v>
      </c>
      <c r="AM53" s="235">
        <f t="shared" si="10"/>
        <v>402.7</v>
      </c>
      <c r="AN53" s="3"/>
      <c r="AO53" s="3"/>
      <c r="AP53" s="3">
        <v>8</v>
      </c>
      <c r="AQ53" s="3">
        <v>60</v>
      </c>
      <c r="AR53" s="13"/>
      <c r="AS53" s="3">
        <v>54.4</v>
      </c>
      <c r="AT53" s="3">
        <v>150.5</v>
      </c>
      <c r="AU53" s="3"/>
      <c r="AV53" s="3"/>
      <c r="AW53" s="3">
        <v>28</v>
      </c>
      <c r="AX53" s="3">
        <v>19.5</v>
      </c>
      <c r="AY53" s="3"/>
      <c r="AZ53" s="3"/>
      <c r="BA53" s="3"/>
      <c r="BB53" s="3"/>
      <c r="BC53" s="3"/>
      <c r="BD53" s="3"/>
      <c r="BE53" s="11"/>
      <c r="BF53" s="11"/>
      <c r="BG53" s="11">
        <v>17.600000000000001</v>
      </c>
      <c r="BH53" s="11"/>
      <c r="BI53" s="11">
        <v>64.7</v>
      </c>
      <c r="BJ53" s="3"/>
      <c r="BK53" s="3"/>
      <c r="BL53" s="249">
        <f t="shared" si="6"/>
        <v>365.8</v>
      </c>
      <c r="BM53" s="244"/>
      <c r="BN53" s="13">
        <v>235.6</v>
      </c>
      <c r="BO53" s="3">
        <v>85.2</v>
      </c>
      <c r="BP53" s="3"/>
      <c r="BQ53" s="183">
        <v>15</v>
      </c>
      <c r="BR53" s="183">
        <v>30</v>
      </c>
      <c r="BS53" s="310"/>
      <c r="BT53" s="255">
        <v>203</v>
      </c>
      <c r="BU53" s="244">
        <f t="shared" si="7"/>
        <v>177.6</v>
      </c>
      <c r="BV53" s="247">
        <v>177.6</v>
      </c>
      <c r="BW53" s="13"/>
      <c r="BX53" s="3"/>
      <c r="BY53" s="3"/>
      <c r="BZ53" s="242"/>
      <c r="CA53" s="210">
        <f t="shared" si="8"/>
        <v>20402.299999999996</v>
      </c>
      <c r="CB53" s="30">
        <v>569.6</v>
      </c>
      <c r="CD53" s="229"/>
    </row>
    <row r="54" spans="1:82" x14ac:dyDescent="0.25">
      <c r="A54" s="2">
        <v>48</v>
      </c>
      <c r="B54" s="18" t="s">
        <v>47</v>
      </c>
      <c r="C54" s="345">
        <v>7148.1</v>
      </c>
      <c r="D54" s="317">
        <f t="shared" si="1"/>
        <v>1123.1000000000004</v>
      </c>
      <c r="E54" s="272">
        <v>8271.2000000000007</v>
      </c>
      <c r="F54" s="259">
        <f t="shared" si="2"/>
        <v>2497.9</v>
      </c>
      <c r="G54" s="231">
        <v>1707.8</v>
      </c>
      <c r="H54" s="262">
        <f t="shared" si="3"/>
        <v>515.79999999999995</v>
      </c>
      <c r="I54" s="232"/>
      <c r="J54" s="263">
        <v>17.5</v>
      </c>
      <c r="K54" s="17">
        <f t="shared" si="4"/>
        <v>5.5</v>
      </c>
      <c r="L54" s="14">
        <v>12</v>
      </c>
      <c r="M54" s="232">
        <f t="shared" si="0"/>
        <v>880.09999999999991</v>
      </c>
      <c r="N54" s="3">
        <v>589.9</v>
      </c>
      <c r="O54" s="3">
        <v>206.7</v>
      </c>
      <c r="P54" s="3">
        <v>59.9</v>
      </c>
      <c r="Q54" s="3">
        <v>23.6</v>
      </c>
      <c r="R54" s="11">
        <v>0</v>
      </c>
      <c r="S54" s="270"/>
      <c r="T54" s="255">
        <f t="shared" si="9"/>
        <v>96.8</v>
      </c>
      <c r="U54" s="13">
        <v>17</v>
      </c>
      <c r="V54" s="3">
        <v>25.1</v>
      </c>
      <c r="W54" s="3"/>
      <c r="X54" s="3"/>
      <c r="Y54" s="11">
        <v>36</v>
      </c>
      <c r="Z54" s="3"/>
      <c r="AA54" s="3"/>
      <c r="AB54" s="3">
        <v>4.5</v>
      </c>
      <c r="AC54" s="3"/>
      <c r="AD54" s="3"/>
      <c r="AE54" s="3"/>
      <c r="AF54" s="3">
        <v>4.2</v>
      </c>
      <c r="AG54" s="3"/>
      <c r="AH54" s="11"/>
      <c r="AI54" s="11">
        <v>10</v>
      </c>
      <c r="AJ54" s="255">
        <f t="shared" si="5"/>
        <v>43.2</v>
      </c>
      <c r="AK54" s="239">
        <v>36.200000000000003</v>
      </c>
      <c r="AL54" s="239">
        <v>7</v>
      </c>
      <c r="AM54" s="235">
        <f t="shared" si="10"/>
        <v>271.3</v>
      </c>
      <c r="AN54" s="3"/>
      <c r="AO54" s="3"/>
      <c r="AP54" s="3">
        <v>8</v>
      </c>
      <c r="AQ54" s="3"/>
      <c r="AR54" s="13"/>
      <c r="AS54" s="3">
        <v>43.8</v>
      </c>
      <c r="AT54" s="3">
        <v>107.5</v>
      </c>
      <c r="AU54" s="3"/>
      <c r="AV54" s="3"/>
      <c r="AW54" s="3">
        <v>10.199999999999999</v>
      </c>
      <c r="AX54" s="3">
        <v>19.5</v>
      </c>
      <c r="AY54" s="3"/>
      <c r="AZ54" s="3"/>
      <c r="BA54" s="3"/>
      <c r="BB54" s="3"/>
      <c r="BC54" s="3"/>
      <c r="BD54" s="3"/>
      <c r="BE54" s="11"/>
      <c r="BF54" s="11"/>
      <c r="BG54" s="11">
        <v>17.600000000000001</v>
      </c>
      <c r="BH54" s="11"/>
      <c r="BI54" s="11">
        <v>64.7</v>
      </c>
      <c r="BJ54" s="3"/>
      <c r="BK54" s="3"/>
      <c r="BL54" s="249">
        <f t="shared" si="6"/>
        <v>393.1</v>
      </c>
      <c r="BM54" s="244"/>
      <c r="BN54" s="13">
        <v>193.1</v>
      </c>
      <c r="BO54" s="3">
        <v>155</v>
      </c>
      <c r="BP54" s="3"/>
      <c r="BQ54" s="183">
        <v>15</v>
      </c>
      <c r="BR54" s="183">
        <v>30</v>
      </c>
      <c r="BS54" s="310"/>
      <c r="BT54" s="255">
        <v>203</v>
      </c>
      <c r="BU54" s="244">
        <f t="shared" si="7"/>
        <v>116</v>
      </c>
      <c r="BV54" s="247">
        <v>116</v>
      </c>
      <c r="BW54" s="13"/>
      <c r="BX54" s="3"/>
      <c r="BY54" s="3"/>
      <c r="BZ54" s="242"/>
      <c r="CA54" s="210">
        <f t="shared" si="8"/>
        <v>15013.699999999999</v>
      </c>
      <c r="CB54" s="30">
        <v>497.4</v>
      </c>
      <c r="CD54" s="229"/>
    </row>
    <row r="55" spans="1:82" x14ac:dyDescent="0.25">
      <c r="A55" s="2">
        <v>49</v>
      </c>
      <c r="B55" s="18" t="s">
        <v>48</v>
      </c>
      <c r="C55" s="345">
        <v>8335.5</v>
      </c>
      <c r="D55" s="317">
        <f t="shared" si="1"/>
        <v>1309.7000000000007</v>
      </c>
      <c r="E55" s="272">
        <v>9645.2000000000007</v>
      </c>
      <c r="F55" s="259">
        <f t="shared" si="2"/>
        <v>2912.9</v>
      </c>
      <c r="G55" s="231">
        <v>2089.8000000000002</v>
      </c>
      <c r="H55" s="262">
        <f t="shared" si="3"/>
        <v>631.1</v>
      </c>
      <c r="I55" s="232"/>
      <c r="J55" s="263">
        <v>16.7</v>
      </c>
      <c r="K55" s="17">
        <f t="shared" si="4"/>
        <v>4.6999999999999993</v>
      </c>
      <c r="L55" s="14">
        <v>12</v>
      </c>
      <c r="M55" s="232">
        <f t="shared" si="0"/>
        <v>859.69999999999993</v>
      </c>
      <c r="N55" s="3">
        <v>580.1</v>
      </c>
      <c r="O55" s="3">
        <v>178.2</v>
      </c>
      <c r="P55" s="3">
        <v>72.8</v>
      </c>
      <c r="Q55" s="3">
        <v>28.6</v>
      </c>
      <c r="R55" s="11">
        <v>0</v>
      </c>
      <c r="S55" s="270"/>
      <c r="T55" s="255">
        <f t="shared" si="9"/>
        <v>144.69999999999999</v>
      </c>
      <c r="U55" s="13">
        <v>19.5</v>
      </c>
      <c r="V55" s="3">
        <v>30</v>
      </c>
      <c r="W55" s="3"/>
      <c r="X55" s="3"/>
      <c r="Y55" s="11">
        <v>72</v>
      </c>
      <c r="Z55" s="3"/>
      <c r="AA55" s="3"/>
      <c r="AB55" s="3">
        <v>3</v>
      </c>
      <c r="AC55" s="3"/>
      <c r="AD55" s="3"/>
      <c r="AE55" s="3"/>
      <c r="AF55" s="3">
        <v>5.2</v>
      </c>
      <c r="AG55" s="3"/>
      <c r="AH55" s="11"/>
      <c r="AI55" s="11">
        <v>15</v>
      </c>
      <c r="AJ55" s="255">
        <f t="shared" si="5"/>
        <v>48.400000000000006</v>
      </c>
      <c r="AK55" s="239">
        <v>36.200000000000003</v>
      </c>
      <c r="AL55" s="239">
        <v>12.2</v>
      </c>
      <c r="AM55" s="235">
        <f t="shared" si="10"/>
        <v>340.2</v>
      </c>
      <c r="AN55" s="3"/>
      <c r="AO55" s="3"/>
      <c r="AP55" s="3">
        <v>8</v>
      </c>
      <c r="AQ55" s="3">
        <v>39.799999999999997</v>
      </c>
      <c r="AR55" s="13"/>
      <c r="AS55" s="3">
        <v>66.3</v>
      </c>
      <c r="AT55" s="3">
        <v>114</v>
      </c>
      <c r="AU55" s="3"/>
      <c r="AV55" s="3"/>
      <c r="AW55" s="3">
        <v>10.199999999999999</v>
      </c>
      <c r="AX55" s="3">
        <v>19.5</v>
      </c>
      <c r="AY55" s="3"/>
      <c r="AZ55" s="3"/>
      <c r="BA55" s="3"/>
      <c r="BB55" s="3"/>
      <c r="BC55" s="3"/>
      <c r="BD55" s="3"/>
      <c r="BE55" s="11"/>
      <c r="BF55" s="11"/>
      <c r="BG55" s="11">
        <v>17.600000000000001</v>
      </c>
      <c r="BH55" s="11"/>
      <c r="BI55" s="11">
        <v>64.8</v>
      </c>
      <c r="BJ55" s="3"/>
      <c r="BK55" s="3"/>
      <c r="BL55" s="249">
        <f t="shared" si="6"/>
        <v>424.5</v>
      </c>
      <c r="BM55" s="244"/>
      <c r="BN55" s="13">
        <v>202.7</v>
      </c>
      <c r="BO55" s="3">
        <v>176.8</v>
      </c>
      <c r="BP55" s="3"/>
      <c r="BQ55" s="183">
        <v>15</v>
      </c>
      <c r="BR55" s="183">
        <v>30</v>
      </c>
      <c r="BS55" s="310"/>
      <c r="BT55" s="255">
        <v>203</v>
      </c>
      <c r="BU55" s="244">
        <f t="shared" si="7"/>
        <v>112.8</v>
      </c>
      <c r="BV55" s="247">
        <v>112.8</v>
      </c>
      <c r="BW55" s="13"/>
      <c r="BX55" s="3"/>
      <c r="BY55" s="3"/>
      <c r="BZ55" s="242"/>
      <c r="CA55" s="210">
        <f t="shared" si="8"/>
        <v>17429.000000000004</v>
      </c>
      <c r="CB55" s="30">
        <v>244.9</v>
      </c>
      <c r="CD55" s="229"/>
    </row>
    <row r="56" spans="1:82" x14ac:dyDescent="0.25">
      <c r="A56" s="2">
        <v>50</v>
      </c>
      <c r="B56" s="18" t="s">
        <v>49</v>
      </c>
      <c r="C56" s="345">
        <v>9380</v>
      </c>
      <c r="D56" s="317">
        <f t="shared" si="1"/>
        <v>1473.7999999999993</v>
      </c>
      <c r="E56" s="272">
        <v>10853.8</v>
      </c>
      <c r="F56" s="259">
        <f t="shared" si="2"/>
        <v>3277.8</v>
      </c>
      <c r="G56" s="231">
        <v>2090</v>
      </c>
      <c r="H56" s="262">
        <f t="shared" si="3"/>
        <v>631.20000000000005</v>
      </c>
      <c r="I56" s="232"/>
      <c r="J56" s="263">
        <v>17.600000000000001</v>
      </c>
      <c r="K56" s="17">
        <f t="shared" si="4"/>
        <v>5.6000000000000014</v>
      </c>
      <c r="L56" s="14">
        <v>12</v>
      </c>
      <c r="M56" s="232">
        <f t="shared" si="0"/>
        <v>939.5</v>
      </c>
      <c r="N56" s="3">
        <v>615.6</v>
      </c>
      <c r="O56" s="3">
        <v>196.2</v>
      </c>
      <c r="P56" s="3">
        <v>91.6</v>
      </c>
      <c r="Q56" s="3">
        <v>36.1</v>
      </c>
      <c r="R56" s="11">
        <v>0</v>
      </c>
      <c r="S56" s="270"/>
      <c r="T56" s="255">
        <f t="shared" si="9"/>
        <v>152.10000000000002</v>
      </c>
      <c r="U56" s="13">
        <v>19.8</v>
      </c>
      <c r="V56" s="3">
        <v>35</v>
      </c>
      <c r="W56" s="3"/>
      <c r="X56" s="3"/>
      <c r="Y56" s="11">
        <v>72</v>
      </c>
      <c r="Z56" s="3"/>
      <c r="AA56" s="3"/>
      <c r="AB56" s="3">
        <v>5.5</v>
      </c>
      <c r="AC56" s="3"/>
      <c r="AD56" s="3"/>
      <c r="AE56" s="3"/>
      <c r="AF56" s="3">
        <v>4.8</v>
      </c>
      <c r="AG56" s="3"/>
      <c r="AH56" s="11"/>
      <c r="AI56" s="11">
        <v>15</v>
      </c>
      <c r="AJ56" s="255">
        <f t="shared" si="5"/>
        <v>48.800000000000004</v>
      </c>
      <c r="AK56" s="239">
        <v>36.200000000000003</v>
      </c>
      <c r="AL56" s="239">
        <v>12.6</v>
      </c>
      <c r="AM56" s="235">
        <f t="shared" si="10"/>
        <v>310.8</v>
      </c>
      <c r="AN56" s="3"/>
      <c r="AO56" s="3"/>
      <c r="AP56" s="3">
        <v>8</v>
      </c>
      <c r="AQ56" s="3"/>
      <c r="AR56" s="13"/>
      <c r="AS56" s="3">
        <v>70</v>
      </c>
      <c r="AT56" s="3">
        <v>120.4</v>
      </c>
      <c r="AU56" s="3"/>
      <c r="AV56" s="3"/>
      <c r="AW56" s="3">
        <v>10.5</v>
      </c>
      <c r="AX56" s="3">
        <v>19.5</v>
      </c>
      <c r="AY56" s="3"/>
      <c r="AZ56" s="3"/>
      <c r="BA56" s="3"/>
      <c r="BB56" s="3"/>
      <c r="BC56" s="3"/>
      <c r="BD56" s="3"/>
      <c r="BE56" s="11"/>
      <c r="BF56" s="11"/>
      <c r="BG56" s="11">
        <v>17.600000000000001</v>
      </c>
      <c r="BH56" s="11"/>
      <c r="BI56" s="11">
        <v>64.8</v>
      </c>
      <c r="BJ56" s="3"/>
      <c r="BK56" s="3"/>
      <c r="BL56" s="249">
        <f t="shared" si="6"/>
        <v>334.4</v>
      </c>
      <c r="BM56" s="244"/>
      <c r="BN56" s="13">
        <v>183.5</v>
      </c>
      <c r="BO56" s="3">
        <v>105.9</v>
      </c>
      <c r="BP56" s="3"/>
      <c r="BQ56" s="183">
        <v>15</v>
      </c>
      <c r="BR56" s="183">
        <v>30</v>
      </c>
      <c r="BS56" s="310"/>
      <c r="BT56" s="255">
        <v>203</v>
      </c>
      <c r="BU56" s="244">
        <f t="shared" si="7"/>
        <v>139.5</v>
      </c>
      <c r="BV56" s="247">
        <v>139.5</v>
      </c>
      <c r="BW56" s="13"/>
      <c r="BX56" s="3"/>
      <c r="BY56" s="3"/>
      <c r="BZ56" s="242"/>
      <c r="CA56" s="210">
        <f t="shared" si="8"/>
        <v>18998.499999999996</v>
      </c>
      <c r="CB56" s="30">
        <v>407.4</v>
      </c>
      <c r="CD56" s="229"/>
    </row>
    <row r="57" spans="1:82" x14ac:dyDescent="0.25">
      <c r="A57" s="2">
        <v>51</v>
      </c>
      <c r="B57" s="18" t="s">
        <v>72</v>
      </c>
      <c r="C57" s="345">
        <v>10657.9</v>
      </c>
      <c r="D57" s="317">
        <f t="shared" si="1"/>
        <v>1674.6000000000004</v>
      </c>
      <c r="E57" s="272">
        <v>12332.5</v>
      </c>
      <c r="F57" s="259">
        <f t="shared" si="2"/>
        <v>3724.4</v>
      </c>
      <c r="G57" s="231">
        <v>2933.1</v>
      </c>
      <c r="H57" s="262">
        <f t="shared" si="3"/>
        <v>885.8</v>
      </c>
      <c r="I57" s="232"/>
      <c r="J57" s="263">
        <v>16</v>
      </c>
      <c r="K57" s="17">
        <f t="shared" si="4"/>
        <v>4</v>
      </c>
      <c r="L57" s="14">
        <v>12</v>
      </c>
      <c r="M57" s="232">
        <f t="shared" si="0"/>
        <v>1269.8</v>
      </c>
      <c r="N57" s="3">
        <v>877.5</v>
      </c>
      <c r="O57" s="3">
        <v>332.7</v>
      </c>
      <c r="P57" s="3">
        <v>42.8</v>
      </c>
      <c r="Q57" s="3">
        <v>16.8</v>
      </c>
      <c r="R57" s="11">
        <v>0</v>
      </c>
      <c r="S57" s="270"/>
      <c r="T57" s="255">
        <f t="shared" si="9"/>
        <v>160.5</v>
      </c>
      <c r="U57" s="13">
        <v>50</v>
      </c>
      <c r="V57" s="3">
        <v>48</v>
      </c>
      <c r="W57" s="3"/>
      <c r="X57" s="3"/>
      <c r="Y57" s="11">
        <v>36</v>
      </c>
      <c r="Z57" s="3"/>
      <c r="AA57" s="3"/>
      <c r="AB57" s="3">
        <v>12.3</v>
      </c>
      <c r="AC57" s="3"/>
      <c r="AD57" s="3"/>
      <c r="AE57" s="3"/>
      <c r="AF57" s="3">
        <v>4.2</v>
      </c>
      <c r="AG57" s="3"/>
      <c r="AH57" s="11"/>
      <c r="AI57" s="11">
        <v>10</v>
      </c>
      <c r="AJ57" s="255">
        <f t="shared" si="5"/>
        <v>47.1</v>
      </c>
      <c r="AK57" s="239">
        <v>36.200000000000003</v>
      </c>
      <c r="AL57" s="239">
        <v>10.9</v>
      </c>
      <c r="AM57" s="235">
        <f t="shared" si="10"/>
        <v>372.8</v>
      </c>
      <c r="AN57" s="3"/>
      <c r="AO57" s="3"/>
      <c r="AP57" s="3">
        <v>6.7</v>
      </c>
      <c r="AQ57" s="3">
        <v>60</v>
      </c>
      <c r="AR57" s="13"/>
      <c r="AS57" s="3">
        <v>36</v>
      </c>
      <c r="AT57" s="3">
        <v>139.69999999999999</v>
      </c>
      <c r="AU57" s="3"/>
      <c r="AV57" s="3"/>
      <c r="AW57" s="3">
        <v>28.1</v>
      </c>
      <c r="AX57" s="3">
        <v>19.5</v>
      </c>
      <c r="AY57" s="3"/>
      <c r="AZ57" s="3"/>
      <c r="BA57" s="3"/>
      <c r="BB57" s="3"/>
      <c r="BC57" s="3"/>
      <c r="BD57" s="3"/>
      <c r="BE57" s="11"/>
      <c r="BF57" s="11"/>
      <c r="BG57" s="11">
        <v>18</v>
      </c>
      <c r="BH57" s="11"/>
      <c r="BI57" s="11">
        <v>64.8</v>
      </c>
      <c r="BJ57" s="3"/>
      <c r="BK57" s="3"/>
      <c r="BL57" s="249">
        <f t="shared" si="6"/>
        <v>3544.1000000000004</v>
      </c>
      <c r="BM57" s="244"/>
      <c r="BN57" s="13">
        <v>330.8</v>
      </c>
      <c r="BO57" s="3">
        <v>3168.3</v>
      </c>
      <c r="BP57" s="3"/>
      <c r="BQ57" s="183">
        <v>15</v>
      </c>
      <c r="BR57" s="183">
        <v>30</v>
      </c>
      <c r="BS57" s="310"/>
      <c r="BT57" s="255">
        <v>203</v>
      </c>
      <c r="BU57" s="244">
        <f t="shared" si="7"/>
        <v>232</v>
      </c>
      <c r="BV57" s="247">
        <v>232</v>
      </c>
      <c r="BW57" s="13"/>
      <c r="BX57" s="3"/>
      <c r="BY57" s="3"/>
      <c r="BZ57" s="242"/>
      <c r="CA57" s="210">
        <f t="shared" si="8"/>
        <v>25721.1</v>
      </c>
      <c r="CB57" s="30">
        <v>273.10000000000002</v>
      </c>
      <c r="CD57" s="229"/>
    </row>
    <row r="58" spans="1:82" x14ac:dyDescent="0.25">
      <c r="A58" s="2">
        <v>52</v>
      </c>
      <c r="B58" s="18" t="s">
        <v>50</v>
      </c>
      <c r="C58" s="345">
        <v>12222</v>
      </c>
      <c r="D58" s="317">
        <f t="shared" si="1"/>
        <v>1920.2999999999993</v>
      </c>
      <c r="E58" s="272">
        <v>14142.3</v>
      </c>
      <c r="F58" s="259">
        <f t="shared" si="2"/>
        <v>4271</v>
      </c>
      <c r="G58" s="231">
        <v>2325.9</v>
      </c>
      <c r="H58" s="262">
        <f t="shared" si="3"/>
        <v>702.4</v>
      </c>
      <c r="I58" s="232"/>
      <c r="J58" s="263">
        <v>17.600000000000001</v>
      </c>
      <c r="K58" s="17">
        <f t="shared" si="4"/>
        <v>5.6000000000000014</v>
      </c>
      <c r="L58" s="14">
        <v>12</v>
      </c>
      <c r="M58" s="232">
        <f t="shared" si="0"/>
        <v>1126.5999999999999</v>
      </c>
      <c r="N58" s="3">
        <v>777.6</v>
      </c>
      <c r="O58" s="3">
        <v>253.5</v>
      </c>
      <c r="P58" s="3">
        <v>68.5</v>
      </c>
      <c r="Q58" s="3">
        <v>27</v>
      </c>
      <c r="R58" s="11">
        <v>0</v>
      </c>
      <c r="S58" s="270"/>
      <c r="T58" s="255">
        <f t="shared" si="9"/>
        <v>144.19999999999999</v>
      </c>
      <c r="U58" s="13">
        <v>35</v>
      </c>
      <c r="V58" s="3">
        <v>50</v>
      </c>
      <c r="W58" s="3"/>
      <c r="X58" s="3"/>
      <c r="Y58" s="11">
        <v>36</v>
      </c>
      <c r="Z58" s="3"/>
      <c r="AA58" s="3"/>
      <c r="AB58" s="3">
        <v>8</v>
      </c>
      <c r="AC58" s="3"/>
      <c r="AD58" s="3"/>
      <c r="AE58" s="3"/>
      <c r="AF58" s="3">
        <v>5.2</v>
      </c>
      <c r="AG58" s="3"/>
      <c r="AH58" s="11"/>
      <c r="AI58" s="11">
        <v>10</v>
      </c>
      <c r="AJ58" s="255">
        <f t="shared" si="5"/>
        <v>59.400000000000006</v>
      </c>
      <c r="AK58" s="239">
        <v>36.200000000000003</v>
      </c>
      <c r="AL58" s="239">
        <v>23.2</v>
      </c>
      <c r="AM58" s="235">
        <f t="shared" si="10"/>
        <v>434.50000000000006</v>
      </c>
      <c r="AN58" s="3"/>
      <c r="AO58" s="3"/>
      <c r="AP58" s="3">
        <v>8</v>
      </c>
      <c r="AQ58" s="3">
        <v>60</v>
      </c>
      <c r="AR58" s="13"/>
      <c r="AS58" s="3">
        <v>68.8</v>
      </c>
      <c r="AT58" s="3">
        <v>167.7</v>
      </c>
      <c r="AU58" s="3"/>
      <c r="AV58" s="3"/>
      <c r="AW58" s="3">
        <v>28.1</v>
      </c>
      <c r="AX58" s="3">
        <v>19.5</v>
      </c>
      <c r="AY58" s="3"/>
      <c r="AZ58" s="3"/>
      <c r="BA58" s="3"/>
      <c r="BB58" s="3"/>
      <c r="BC58" s="3"/>
      <c r="BD58" s="3"/>
      <c r="BE58" s="11"/>
      <c r="BF58" s="11"/>
      <c r="BG58" s="11">
        <v>17.600000000000001</v>
      </c>
      <c r="BH58" s="11"/>
      <c r="BI58" s="11">
        <v>64.8</v>
      </c>
      <c r="BJ58" s="3"/>
      <c r="BK58" s="3"/>
      <c r="BL58" s="249">
        <f t="shared" si="6"/>
        <v>593.5</v>
      </c>
      <c r="BM58" s="244"/>
      <c r="BN58" s="13">
        <v>325.5</v>
      </c>
      <c r="BO58" s="3">
        <v>223</v>
      </c>
      <c r="BP58" s="3"/>
      <c r="BQ58" s="183">
        <v>15</v>
      </c>
      <c r="BR58" s="183">
        <v>30</v>
      </c>
      <c r="BS58" s="310"/>
      <c r="BT58" s="255">
        <v>203</v>
      </c>
      <c r="BU58" s="244">
        <f t="shared" si="7"/>
        <v>211.1</v>
      </c>
      <c r="BV58" s="247">
        <v>211.1</v>
      </c>
      <c r="BW58" s="13"/>
      <c r="BX58" s="3"/>
      <c r="BY58" s="3"/>
      <c r="BZ58" s="242"/>
      <c r="CA58" s="210">
        <f t="shared" si="8"/>
        <v>24231.5</v>
      </c>
      <c r="CB58" s="30">
        <v>482.2</v>
      </c>
      <c r="CD58" s="229"/>
    </row>
    <row r="59" spans="1:82" x14ac:dyDescent="0.25">
      <c r="A59" s="2">
        <v>53</v>
      </c>
      <c r="B59" s="18" t="s">
        <v>51</v>
      </c>
      <c r="C59" s="345">
        <v>5044.1000000000004</v>
      </c>
      <c r="D59" s="317">
        <f t="shared" si="1"/>
        <v>792.5</v>
      </c>
      <c r="E59" s="272">
        <v>5836.6</v>
      </c>
      <c r="F59" s="259">
        <f t="shared" si="2"/>
        <v>1762.7</v>
      </c>
      <c r="G59" s="231">
        <v>1443.5</v>
      </c>
      <c r="H59" s="262">
        <f t="shared" si="3"/>
        <v>435.9</v>
      </c>
      <c r="I59" s="232"/>
      <c r="J59" s="263">
        <v>14.3</v>
      </c>
      <c r="K59" s="17">
        <f t="shared" si="4"/>
        <v>5.8000000000000007</v>
      </c>
      <c r="L59" s="14">
        <v>8.5</v>
      </c>
      <c r="M59" s="232">
        <f t="shared" si="0"/>
        <v>786.40000000000009</v>
      </c>
      <c r="N59" s="3">
        <v>533.20000000000005</v>
      </c>
      <c r="O59" s="3">
        <v>169.7</v>
      </c>
      <c r="P59" s="3">
        <v>59.9</v>
      </c>
      <c r="Q59" s="3">
        <v>23.6</v>
      </c>
      <c r="R59" s="11">
        <v>0</v>
      </c>
      <c r="S59" s="270"/>
      <c r="T59" s="255">
        <f t="shared" si="9"/>
        <v>83.600000000000009</v>
      </c>
      <c r="U59" s="13">
        <v>17.5</v>
      </c>
      <c r="V59" s="3">
        <v>21.3</v>
      </c>
      <c r="W59" s="3"/>
      <c r="X59" s="3"/>
      <c r="Y59" s="11">
        <v>26.6</v>
      </c>
      <c r="Z59" s="3"/>
      <c r="AA59" s="3"/>
      <c r="AB59" s="3">
        <v>4</v>
      </c>
      <c r="AC59" s="3"/>
      <c r="AD59" s="3"/>
      <c r="AE59" s="3"/>
      <c r="AF59" s="3">
        <v>4.2</v>
      </c>
      <c r="AG59" s="3"/>
      <c r="AH59" s="11"/>
      <c r="AI59" s="11">
        <v>10</v>
      </c>
      <c r="AJ59" s="255">
        <f t="shared" si="5"/>
        <v>58.6</v>
      </c>
      <c r="AK59" s="239">
        <v>36.200000000000003</v>
      </c>
      <c r="AL59" s="239">
        <v>22.4</v>
      </c>
      <c r="AM59" s="235">
        <f t="shared" si="10"/>
        <v>328.00000000000006</v>
      </c>
      <c r="AN59" s="3"/>
      <c r="AO59" s="3"/>
      <c r="AP59" s="3">
        <v>6.7</v>
      </c>
      <c r="AQ59" s="3">
        <v>63.3</v>
      </c>
      <c r="AR59" s="13"/>
      <c r="AS59" s="3">
        <v>52.5</v>
      </c>
      <c r="AT59" s="3">
        <v>75.3</v>
      </c>
      <c r="AU59" s="3"/>
      <c r="AV59" s="3"/>
      <c r="AW59" s="3">
        <v>28.3</v>
      </c>
      <c r="AX59" s="3">
        <v>19.5</v>
      </c>
      <c r="AY59" s="3"/>
      <c r="AZ59" s="3"/>
      <c r="BA59" s="3"/>
      <c r="BB59" s="3"/>
      <c r="BC59" s="3"/>
      <c r="BD59" s="3"/>
      <c r="BE59" s="11"/>
      <c r="BF59" s="11"/>
      <c r="BG59" s="11">
        <v>17.600000000000001</v>
      </c>
      <c r="BH59" s="11"/>
      <c r="BI59" s="11">
        <v>64.8</v>
      </c>
      <c r="BJ59" s="3"/>
      <c r="BK59" s="3"/>
      <c r="BL59" s="249">
        <f t="shared" si="6"/>
        <v>175</v>
      </c>
      <c r="BM59" s="244"/>
      <c r="BN59" s="13">
        <v>130</v>
      </c>
      <c r="BO59" s="3"/>
      <c r="BP59" s="3"/>
      <c r="BQ59" s="183">
        <v>15</v>
      </c>
      <c r="BR59" s="183">
        <v>30</v>
      </c>
      <c r="BS59" s="310"/>
      <c r="BT59" s="255"/>
      <c r="BU59" s="244">
        <f t="shared" si="7"/>
        <v>94.5</v>
      </c>
      <c r="BV59" s="247">
        <v>94.5</v>
      </c>
      <c r="BW59" s="13"/>
      <c r="BX59" s="3"/>
      <c r="BY59" s="3"/>
      <c r="BZ59" s="242"/>
      <c r="CA59" s="210">
        <f t="shared" si="8"/>
        <v>11019.099999999999</v>
      </c>
      <c r="CB59" s="30">
        <v>141</v>
      </c>
      <c r="CD59" s="229"/>
    </row>
    <row r="60" spans="1:82" x14ac:dyDescent="0.25">
      <c r="A60" s="2">
        <v>54</v>
      </c>
      <c r="B60" s="18" t="s">
        <v>52</v>
      </c>
      <c r="C60" s="345">
        <v>7474.6</v>
      </c>
      <c r="D60" s="317">
        <f t="shared" si="1"/>
        <v>1174.3999999999996</v>
      </c>
      <c r="E60" s="272">
        <v>8649</v>
      </c>
      <c r="F60" s="259">
        <f t="shared" si="2"/>
        <v>2612</v>
      </c>
      <c r="G60" s="231">
        <v>1854.1</v>
      </c>
      <c r="H60" s="262">
        <f t="shared" si="3"/>
        <v>559.9</v>
      </c>
      <c r="I60" s="232"/>
      <c r="J60" s="263">
        <v>17.899999999999999</v>
      </c>
      <c r="K60" s="17">
        <f t="shared" si="4"/>
        <v>4.6999999999999993</v>
      </c>
      <c r="L60" s="14">
        <v>13.2</v>
      </c>
      <c r="M60" s="232">
        <f t="shared" si="0"/>
        <v>970.30000000000007</v>
      </c>
      <c r="N60" s="3">
        <v>454.4</v>
      </c>
      <c r="O60" s="3">
        <v>253.5</v>
      </c>
      <c r="P60" s="3">
        <v>188.3</v>
      </c>
      <c r="Q60" s="3">
        <v>74.099999999999994</v>
      </c>
      <c r="R60" s="11">
        <v>0</v>
      </c>
      <c r="S60" s="270"/>
      <c r="T60" s="255">
        <f t="shared" si="9"/>
        <v>125.1</v>
      </c>
      <c r="U60" s="13">
        <v>21.8</v>
      </c>
      <c r="V60" s="3">
        <v>25.8</v>
      </c>
      <c r="W60" s="3"/>
      <c r="X60" s="3"/>
      <c r="Y60" s="11">
        <v>60</v>
      </c>
      <c r="Z60" s="3"/>
      <c r="AA60" s="3"/>
      <c r="AB60" s="3">
        <v>3.2</v>
      </c>
      <c r="AC60" s="3"/>
      <c r="AD60" s="3"/>
      <c r="AE60" s="3"/>
      <c r="AF60" s="3">
        <v>4.3</v>
      </c>
      <c r="AG60" s="3"/>
      <c r="AH60" s="11"/>
      <c r="AI60" s="11">
        <v>10</v>
      </c>
      <c r="AJ60" s="255">
        <f t="shared" si="5"/>
        <v>46.7</v>
      </c>
      <c r="AK60" s="239">
        <v>36.200000000000003</v>
      </c>
      <c r="AL60" s="239">
        <v>10.5</v>
      </c>
      <c r="AM60" s="235">
        <f t="shared" si="10"/>
        <v>256.3</v>
      </c>
      <c r="AN60" s="3"/>
      <c r="AO60" s="3"/>
      <c r="AP60" s="3">
        <v>6.7</v>
      </c>
      <c r="AQ60" s="3"/>
      <c r="AR60" s="13"/>
      <c r="AS60" s="3">
        <v>27</v>
      </c>
      <c r="AT60" s="3">
        <v>92.4</v>
      </c>
      <c r="AU60" s="3"/>
      <c r="AV60" s="3"/>
      <c r="AW60" s="3">
        <v>28.3</v>
      </c>
      <c r="AX60" s="3">
        <v>19.5</v>
      </c>
      <c r="AY60" s="3"/>
      <c r="AZ60" s="3"/>
      <c r="BA60" s="3"/>
      <c r="BB60" s="3"/>
      <c r="BC60" s="3"/>
      <c r="BD60" s="3"/>
      <c r="BE60" s="11"/>
      <c r="BF60" s="11"/>
      <c r="BG60" s="11">
        <v>17.600000000000001</v>
      </c>
      <c r="BH60" s="11"/>
      <c r="BI60" s="11">
        <v>64.8</v>
      </c>
      <c r="BJ60" s="3"/>
      <c r="BK60" s="3"/>
      <c r="BL60" s="249">
        <f t="shared" si="6"/>
        <v>423.9</v>
      </c>
      <c r="BM60" s="244"/>
      <c r="BN60" s="13">
        <v>240.7</v>
      </c>
      <c r="BO60" s="3">
        <v>138.19999999999999</v>
      </c>
      <c r="BP60" s="3"/>
      <c r="BQ60" s="183">
        <v>15</v>
      </c>
      <c r="BR60" s="183">
        <v>30</v>
      </c>
      <c r="BS60" s="310"/>
      <c r="BT60" s="255"/>
      <c r="BU60" s="244">
        <f t="shared" si="7"/>
        <v>115.7</v>
      </c>
      <c r="BV60" s="247">
        <v>115.7</v>
      </c>
      <c r="BW60" s="13"/>
      <c r="BX60" s="3"/>
      <c r="BY60" s="3"/>
      <c r="BZ60" s="242"/>
      <c r="CA60" s="210">
        <f t="shared" si="8"/>
        <v>15630.9</v>
      </c>
      <c r="CB60" s="30">
        <v>357.8</v>
      </c>
      <c r="CD60" s="229"/>
    </row>
    <row r="61" spans="1:82" x14ac:dyDescent="0.25">
      <c r="A61" s="2">
        <v>55</v>
      </c>
      <c r="B61" s="18" t="s">
        <v>53</v>
      </c>
      <c r="C61" s="345">
        <v>9686.2000000000007</v>
      </c>
      <c r="D61" s="317">
        <f t="shared" si="1"/>
        <v>1521.8999999999996</v>
      </c>
      <c r="E61" s="272">
        <v>11208.1</v>
      </c>
      <c r="F61" s="259">
        <f t="shared" si="2"/>
        <v>3384.8</v>
      </c>
      <c r="G61" s="231">
        <v>2399</v>
      </c>
      <c r="H61" s="262">
        <f t="shared" si="3"/>
        <v>724.5</v>
      </c>
      <c r="I61" s="232"/>
      <c r="J61" s="263">
        <v>16.7</v>
      </c>
      <c r="K61" s="17">
        <f t="shared" si="4"/>
        <v>4.6999999999999993</v>
      </c>
      <c r="L61" s="14">
        <v>12</v>
      </c>
      <c r="M61" s="232">
        <f t="shared" si="0"/>
        <v>713.7</v>
      </c>
      <c r="N61" s="3">
        <v>427.3</v>
      </c>
      <c r="O61" s="3">
        <v>196.9</v>
      </c>
      <c r="P61" s="3">
        <v>64.2</v>
      </c>
      <c r="Q61" s="3">
        <v>25.3</v>
      </c>
      <c r="R61" s="11">
        <v>0</v>
      </c>
      <c r="S61" s="270"/>
      <c r="T61" s="255">
        <f t="shared" si="9"/>
        <v>129</v>
      </c>
      <c r="U61" s="13">
        <v>51.2</v>
      </c>
      <c r="V61" s="3">
        <v>32</v>
      </c>
      <c r="W61" s="3"/>
      <c r="X61" s="3"/>
      <c r="Y61" s="11">
        <v>28.1</v>
      </c>
      <c r="Z61" s="3"/>
      <c r="AA61" s="3"/>
      <c r="AB61" s="3">
        <v>3.5</v>
      </c>
      <c r="AC61" s="3"/>
      <c r="AD61" s="3"/>
      <c r="AE61" s="3"/>
      <c r="AF61" s="3">
        <v>4.2</v>
      </c>
      <c r="AG61" s="3"/>
      <c r="AH61" s="11"/>
      <c r="AI61" s="11">
        <v>10</v>
      </c>
      <c r="AJ61" s="255">
        <f t="shared" si="5"/>
        <v>41.800000000000004</v>
      </c>
      <c r="AK61" s="239">
        <v>36.200000000000003</v>
      </c>
      <c r="AL61" s="239">
        <v>5.6</v>
      </c>
      <c r="AM61" s="235">
        <f t="shared" si="10"/>
        <v>352.00000000000006</v>
      </c>
      <c r="AN61" s="3"/>
      <c r="AO61" s="3"/>
      <c r="AP61" s="3">
        <v>6.1</v>
      </c>
      <c r="AQ61" s="3">
        <v>60</v>
      </c>
      <c r="AR61" s="13"/>
      <c r="AS61" s="3">
        <v>52.7</v>
      </c>
      <c r="AT61" s="3">
        <v>103.2</v>
      </c>
      <c r="AU61" s="3"/>
      <c r="AV61" s="3"/>
      <c r="AW61" s="3">
        <v>28.1</v>
      </c>
      <c r="AX61" s="3">
        <v>19.5</v>
      </c>
      <c r="AY61" s="3"/>
      <c r="AZ61" s="3"/>
      <c r="BA61" s="3"/>
      <c r="BB61" s="3"/>
      <c r="BC61" s="3"/>
      <c r="BD61" s="3"/>
      <c r="BE61" s="11"/>
      <c r="BF61" s="11"/>
      <c r="BG61" s="11">
        <v>17.600000000000001</v>
      </c>
      <c r="BH61" s="11"/>
      <c r="BI61" s="11">
        <v>64.8</v>
      </c>
      <c r="BJ61" s="3"/>
      <c r="BK61" s="3"/>
      <c r="BL61" s="249">
        <f t="shared" si="6"/>
        <v>467</v>
      </c>
      <c r="BM61" s="244"/>
      <c r="BN61" s="13">
        <v>178</v>
      </c>
      <c r="BO61" s="3">
        <v>244</v>
      </c>
      <c r="BP61" s="3"/>
      <c r="BQ61" s="183">
        <v>15</v>
      </c>
      <c r="BR61" s="183">
        <v>30</v>
      </c>
      <c r="BS61" s="310"/>
      <c r="BT61" s="255"/>
      <c r="BU61" s="244">
        <f t="shared" si="7"/>
        <v>181.3</v>
      </c>
      <c r="BV61" s="247">
        <v>181.3</v>
      </c>
      <c r="BW61" s="13"/>
      <c r="BX61" s="3"/>
      <c r="BY61" s="3"/>
      <c r="BZ61" s="242"/>
      <c r="CA61" s="210">
        <f t="shared" si="8"/>
        <v>19617.900000000001</v>
      </c>
      <c r="CB61" s="30">
        <v>192.8</v>
      </c>
      <c r="CD61" s="229"/>
    </row>
    <row r="62" spans="1:82" x14ac:dyDescent="0.25">
      <c r="A62" s="2">
        <v>56</v>
      </c>
      <c r="B62" s="18" t="s">
        <v>54</v>
      </c>
      <c r="C62" s="345">
        <v>9690.4</v>
      </c>
      <c r="D62" s="317">
        <f t="shared" si="1"/>
        <v>1522.6000000000004</v>
      </c>
      <c r="E62" s="272">
        <v>11213</v>
      </c>
      <c r="F62" s="259">
        <f t="shared" si="2"/>
        <v>3386.3</v>
      </c>
      <c r="G62" s="231">
        <v>2325.5</v>
      </c>
      <c r="H62" s="262">
        <f t="shared" si="3"/>
        <v>702.3</v>
      </c>
      <c r="I62" s="232"/>
      <c r="J62" s="263">
        <v>20.399999999999999</v>
      </c>
      <c r="K62" s="17">
        <f t="shared" si="4"/>
        <v>8.1999999999999993</v>
      </c>
      <c r="L62" s="14">
        <v>12.2</v>
      </c>
      <c r="M62" s="232">
        <f t="shared" si="0"/>
        <v>988.89999999999986</v>
      </c>
      <c r="N62" s="3">
        <v>592</v>
      </c>
      <c r="O62" s="3">
        <v>241.8</v>
      </c>
      <c r="P62" s="3">
        <v>111.3</v>
      </c>
      <c r="Q62" s="3">
        <v>43.8</v>
      </c>
      <c r="R62" s="11">
        <v>0</v>
      </c>
      <c r="S62" s="270"/>
      <c r="T62" s="255">
        <f t="shared" si="9"/>
        <v>103.45</v>
      </c>
      <c r="U62" s="13">
        <v>27</v>
      </c>
      <c r="V62" s="3">
        <v>40.9</v>
      </c>
      <c r="W62" s="3"/>
      <c r="X62" s="3"/>
      <c r="Y62" s="11">
        <v>12.35</v>
      </c>
      <c r="Z62" s="3"/>
      <c r="AA62" s="3"/>
      <c r="AB62" s="3">
        <v>8</v>
      </c>
      <c r="AC62" s="3"/>
      <c r="AD62" s="3"/>
      <c r="AE62" s="3"/>
      <c r="AF62" s="3">
        <v>5.2</v>
      </c>
      <c r="AG62" s="3"/>
      <c r="AH62" s="11"/>
      <c r="AI62" s="11">
        <v>10</v>
      </c>
      <c r="AJ62" s="255">
        <f t="shared" si="5"/>
        <v>51.2</v>
      </c>
      <c r="AK62" s="239">
        <v>36.200000000000003</v>
      </c>
      <c r="AL62" s="239">
        <v>15</v>
      </c>
      <c r="AM62" s="235">
        <f t="shared" si="10"/>
        <v>368.10000000000008</v>
      </c>
      <c r="AN62" s="3"/>
      <c r="AO62" s="3"/>
      <c r="AP62" s="3">
        <v>6.7</v>
      </c>
      <c r="AQ62" s="3">
        <v>60</v>
      </c>
      <c r="AR62" s="13"/>
      <c r="AS62" s="3">
        <v>88.9</v>
      </c>
      <c r="AT62" s="3">
        <v>82.5</v>
      </c>
      <c r="AU62" s="3"/>
      <c r="AV62" s="3"/>
      <c r="AW62" s="3">
        <v>28.1</v>
      </c>
      <c r="AX62" s="3">
        <v>19.5</v>
      </c>
      <c r="AY62" s="3"/>
      <c r="AZ62" s="3"/>
      <c r="BA62" s="3"/>
      <c r="BB62" s="3"/>
      <c r="BC62" s="3"/>
      <c r="BD62" s="3"/>
      <c r="BE62" s="11"/>
      <c r="BF62" s="11"/>
      <c r="BG62" s="11">
        <v>17.600000000000001</v>
      </c>
      <c r="BH62" s="11"/>
      <c r="BI62" s="11">
        <v>64.8</v>
      </c>
      <c r="BJ62" s="3"/>
      <c r="BK62" s="3"/>
      <c r="BL62" s="249">
        <f t="shared" si="6"/>
        <v>438</v>
      </c>
      <c r="BM62" s="244"/>
      <c r="BN62" s="13">
        <v>357</v>
      </c>
      <c r="BO62" s="3">
        <v>36</v>
      </c>
      <c r="BP62" s="3"/>
      <c r="BQ62" s="183">
        <v>15</v>
      </c>
      <c r="BR62" s="183">
        <v>30</v>
      </c>
      <c r="BS62" s="310"/>
      <c r="BT62" s="255">
        <v>203</v>
      </c>
      <c r="BU62" s="244">
        <f t="shared" si="7"/>
        <v>160.4</v>
      </c>
      <c r="BV62" s="247">
        <v>160.4</v>
      </c>
      <c r="BW62" s="13"/>
      <c r="BX62" s="3"/>
      <c r="BY62" s="3"/>
      <c r="BZ62" s="242"/>
      <c r="CA62" s="210">
        <f t="shared" si="8"/>
        <v>19960.550000000003</v>
      </c>
      <c r="CB62" s="30">
        <v>285</v>
      </c>
      <c r="CD62" s="229"/>
    </row>
    <row r="63" spans="1:82" x14ac:dyDescent="0.25">
      <c r="A63" s="2">
        <v>57</v>
      </c>
      <c r="B63" s="18" t="s">
        <v>55</v>
      </c>
      <c r="C63" s="345">
        <v>10638.8</v>
      </c>
      <c r="D63" s="317">
        <f t="shared" si="1"/>
        <v>1671.6000000000004</v>
      </c>
      <c r="E63" s="272">
        <v>12310.4</v>
      </c>
      <c r="F63" s="259">
        <f t="shared" si="2"/>
        <v>3717.7</v>
      </c>
      <c r="G63" s="231">
        <v>2325.9</v>
      </c>
      <c r="H63" s="262">
        <f t="shared" si="3"/>
        <v>702.4</v>
      </c>
      <c r="I63" s="232"/>
      <c r="J63" s="263">
        <v>16.100000000000001</v>
      </c>
      <c r="K63" s="17">
        <f t="shared" si="4"/>
        <v>4.1000000000000014</v>
      </c>
      <c r="L63" s="14">
        <v>12</v>
      </c>
      <c r="M63" s="232">
        <f t="shared" si="0"/>
        <v>1195</v>
      </c>
      <c r="N63" s="3">
        <v>821</v>
      </c>
      <c r="O63" s="3">
        <v>250</v>
      </c>
      <c r="P63" s="3">
        <v>89</v>
      </c>
      <c r="Q63" s="3">
        <v>35</v>
      </c>
      <c r="R63" s="11">
        <v>0</v>
      </c>
      <c r="S63" s="270"/>
      <c r="T63" s="255">
        <f t="shared" si="9"/>
        <v>100.89999999999999</v>
      </c>
      <c r="U63" s="13">
        <v>36</v>
      </c>
      <c r="V63" s="3">
        <v>49.3</v>
      </c>
      <c r="W63" s="3"/>
      <c r="X63" s="3"/>
      <c r="Y63" s="11"/>
      <c r="Z63" s="3"/>
      <c r="AA63" s="3"/>
      <c r="AB63" s="3">
        <v>3.5</v>
      </c>
      <c r="AC63" s="3"/>
      <c r="AD63" s="3"/>
      <c r="AE63" s="3"/>
      <c r="AF63" s="3">
        <v>2.1</v>
      </c>
      <c r="AG63" s="3"/>
      <c r="AH63" s="11"/>
      <c r="AI63" s="11">
        <v>10</v>
      </c>
      <c r="AJ63" s="255">
        <f t="shared" si="5"/>
        <v>48.400000000000006</v>
      </c>
      <c r="AK63" s="239">
        <v>36.200000000000003</v>
      </c>
      <c r="AL63" s="239">
        <v>12.2</v>
      </c>
      <c r="AM63" s="235">
        <f t="shared" si="10"/>
        <v>223.5</v>
      </c>
      <c r="AN63" s="3"/>
      <c r="AO63" s="3"/>
      <c r="AP63" s="3">
        <v>8</v>
      </c>
      <c r="AQ63" s="3"/>
      <c r="AR63" s="13"/>
      <c r="AS63" s="3">
        <v>51.3</v>
      </c>
      <c r="AT63" s="3">
        <v>34</v>
      </c>
      <c r="AU63" s="3"/>
      <c r="AV63" s="3"/>
      <c r="AW63" s="3">
        <v>28.3</v>
      </c>
      <c r="AX63" s="3">
        <v>19.5</v>
      </c>
      <c r="AY63" s="3"/>
      <c r="AZ63" s="3"/>
      <c r="BA63" s="3"/>
      <c r="BB63" s="3"/>
      <c r="BC63" s="3"/>
      <c r="BD63" s="3"/>
      <c r="BE63" s="11"/>
      <c r="BF63" s="11"/>
      <c r="BG63" s="11">
        <v>17.600000000000001</v>
      </c>
      <c r="BH63" s="11"/>
      <c r="BI63" s="11">
        <v>64.8</v>
      </c>
      <c r="BJ63" s="3"/>
      <c r="BK63" s="3"/>
      <c r="BL63" s="249">
        <f t="shared" si="6"/>
        <v>489.5</v>
      </c>
      <c r="BM63" s="244"/>
      <c r="BN63" s="13">
        <v>299</v>
      </c>
      <c r="BO63" s="3">
        <v>145.5</v>
      </c>
      <c r="BP63" s="3"/>
      <c r="BQ63" s="183">
        <v>15</v>
      </c>
      <c r="BR63" s="183">
        <v>30</v>
      </c>
      <c r="BS63" s="310"/>
      <c r="BT63" s="255">
        <v>203</v>
      </c>
      <c r="BU63" s="244">
        <f t="shared" si="7"/>
        <v>227.8</v>
      </c>
      <c r="BV63" s="247">
        <v>227.8</v>
      </c>
      <c r="BW63" s="13"/>
      <c r="BX63" s="3"/>
      <c r="BY63" s="3"/>
      <c r="BZ63" s="242"/>
      <c r="CA63" s="210">
        <f t="shared" si="8"/>
        <v>21560.600000000002</v>
      </c>
      <c r="CB63" s="30">
        <v>444</v>
      </c>
      <c r="CD63" s="229"/>
    </row>
    <row r="64" spans="1:82" x14ac:dyDescent="0.25">
      <c r="A64" s="2">
        <v>58</v>
      </c>
      <c r="B64" s="18" t="s">
        <v>56</v>
      </c>
      <c r="C64" s="345">
        <v>6952.7</v>
      </c>
      <c r="D64" s="317">
        <f t="shared" si="1"/>
        <v>1092.4000000000005</v>
      </c>
      <c r="E64" s="272">
        <v>8045.1</v>
      </c>
      <c r="F64" s="259">
        <f t="shared" si="2"/>
        <v>2429.6</v>
      </c>
      <c r="G64" s="231">
        <v>1786.3</v>
      </c>
      <c r="H64" s="262">
        <f t="shared" si="3"/>
        <v>539.5</v>
      </c>
      <c r="I64" s="232"/>
      <c r="J64" s="263">
        <v>16.7</v>
      </c>
      <c r="K64" s="17">
        <f t="shared" si="4"/>
        <v>4.6999999999999993</v>
      </c>
      <c r="L64" s="14">
        <v>12</v>
      </c>
      <c r="M64" s="232">
        <f t="shared" si="0"/>
        <v>438.8</v>
      </c>
      <c r="N64" s="3">
        <v>94.2</v>
      </c>
      <c r="O64" s="3">
        <v>218.4</v>
      </c>
      <c r="P64" s="3">
        <v>85.6</v>
      </c>
      <c r="Q64" s="3">
        <v>33.700000000000003</v>
      </c>
      <c r="R64" s="11">
        <v>6.9</v>
      </c>
      <c r="S64" s="270"/>
      <c r="T64" s="255">
        <f t="shared" si="9"/>
        <v>113.4</v>
      </c>
      <c r="U64" s="13">
        <v>13.8</v>
      </c>
      <c r="V64" s="3">
        <v>46.1</v>
      </c>
      <c r="W64" s="3"/>
      <c r="X64" s="3"/>
      <c r="Y64" s="11">
        <v>36</v>
      </c>
      <c r="Z64" s="3"/>
      <c r="AA64" s="3"/>
      <c r="AB64" s="3">
        <v>3.3</v>
      </c>
      <c r="AC64" s="3"/>
      <c r="AD64" s="3"/>
      <c r="AE64" s="3"/>
      <c r="AF64" s="3">
        <v>4.2</v>
      </c>
      <c r="AG64" s="3"/>
      <c r="AH64" s="11"/>
      <c r="AI64" s="11">
        <v>10</v>
      </c>
      <c r="AJ64" s="255">
        <f t="shared" si="5"/>
        <v>41.300000000000004</v>
      </c>
      <c r="AK64" s="239">
        <v>36.200000000000003</v>
      </c>
      <c r="AL64" s="239">
        <v>5.0999999999999996</v>
      </c>
      <c r="AM64" s="235">
        <f t="shared" si="10"/>
        <v>299.7</v>
      </c>
      <c r="AN64" s="3"/>
      <c r="AO64" s="3"/>
      <c r="AP64" s="3">
        <v>6.7</v>
      </c>
      <c r="AQ64" s="3"/>
      <c r="AR64" s="13"/>
      <c r="AS64" s="3">
        <v>66.2</v>
      </c>
      <c r="AT64" s="3">
        <v>96.8</v>
      </c>
      <c r="AU64" s="3"/>
      <c r="AV64" s="3"/>
      <c r="AW64" s="3">
        <v>28.1</v>
      </c>
      <c r="AX64" s="3">
        <v>19.5</v>
      </c>
      <c r="AY64" s="3"/>
      <c r="AZ64" s="3"/>
      <c r="BA64" s="3"/>
      <c r="BB64" s="3"/>
      <c r="BC64" s="3"/>
      <c r="BD64" s="3"/>
      <c r="BE64" s="11"/>
      <c r="BF64" s="11"/>
      <c r="BG64" s="11">
        <v>17.600000000000001</v>
      </c>
      <c r="BH64" s="11"/>
      <c r="BI64" s="11">
        <v>64.8</v>
      </c>
      <c r="BJ64" s="3"/>
      <c r="BK64" s="3"/>
      <c r="BL64" s="249">
        <f t="shared" si="6"/>
        <v>161</v>
      </c>
      <c r="BM64" s="244"/>
      <c r="BN64" s="13">
        <v>64</v>
      </c>
      <c r="BO64" s="3">
        <v>52</v>
      </c>
      <c r="BP64" s="3"/>
      <c r="BQ64" s="183">
        <v>15</v>
      </c>
      <c r="BR64" s="183">
        <v>30</v>
      </c>
      <c r="BS64" s="310"/>
      <c r="BT64" s="255"/>
      <c r="BU64" s="244">
        <f t="shared" si="7"/>
        <v>132.9</v>
      </c>
      <c r="BV64" s="247">
        <v>132.9</v>
      </c>
      <c r="BW64" s="13"/>
      <c r="BX64" s="3"/>
      <c r="BY64" s="3"/>
      <c r="BZ64" s="242"/>
      <c r="CA64" s="210">
        <f t="shared" si="8"/>
        <v>14004.3</v>
      </c>
      <c r="CB64" s="30">
        <v>328.4</v>
      </c>
      <c r="CD64" s="229"/>
    </row>
    <row r="65" spans="1:82" x14ac:dyDescent="0.25">
      <c r="A65" s="2">
        <v>59</v>
      </c>
      <c r="B65" s="18" t="s">
        <v>57</v>
      </c>
      <c r="C65" s="345">
        <v>9833.4</v>
      </c>
      <c r="D65" s="317">
        <f t="shared" si="1"/>
        <v>1545</v>
      </c>
      <c r="E65" s="272">
        <v>11378.4</v>
      </c>
      <c r="F65" s="259">
        <f t="shared" si="2"/>
        <v>3436.3</v>
      </c>
      <c r="G65" s="231">
        <v>2168.1999999999998</v>
      </c>
      <c r="H65" s="262">
        <f t="shared" si="3"/>
        <v>654.79999999999995</v>
      </c>
      <c r="I65" s="232"/>
      <c r="J65" s="263">
        <v>17.5</v>
      </c>
      <c r="K65" s="17">
        <f t="shared" si="4"/>
        <v>5.5</v>
      </c>
      <c r="L65" s="14">
        <v>12</v>
      </c>
      <c r="M65" s="232">
        <f t="shared" si="0"/>
        <v>594.80000000000007</v>
      </c>
      <c r="N65" s="3">
        <v>395.9</v>
      </c>
      <c r="O65" s="3">
        <v>144.30000000000001</v>
      </c>
      <c r="P65" s="3">
        <v>34.200000000000003</v>
      </c>
      <c r="Q65" s="3">
        <v>13.5</v>
      </c>
      <c r="R65" s="11">
        <v>6.9</v>
      </c>
      <c r="S65" s="270"/>
      <c r="T65" s="255">
        <f t="shared" si="9"/>
        <v>60.2</v>
      </c>
      <c r="U65" s="13">
        <v>15.2</v>
      </c>
      <c r="V65" s="3">
        <v>24.1</v>
      </c>
      <c r="W65" s="3"/>
      <c r="X65" s="3"/>
      <c r="Y65" s="11"/>
      <c r="Z65" s="3"/>
      <c r="AA65" s="3"/>
      <c r="AB65" s="3">
        <v>6.7</v>
      </c>
      <c r="AC65" s="3"/>
      <c r="AD65" s="3"/>
      <c r="AE65" s="3"/>
      <c r="AF65" s="3">
        <v>4.2</v>
      </c>
      <c r="AG65" s="3"/>
      <c r="AH65" s="11"/>
      <c r="AI65" s="11">
        <v>10</v>
      </c>
      <c r="AJ65" s="255">
        <f t="shared" si="5"/>
        <v>43.1</v>
      </c>
      <c r="AK65" s="239">
        <v>36.200000000000003</v>
      </c>
      <c r="AL65" s="239">
        <v>6.9</v>
      </c>
      <c r="AM65" s="235">
        <f t="shared" si="10"/>
        <v>368.1</v>
      </c>
      <c r="AN65" s="3"/>
      <c r="AO65" s="3"/>
      <c r="AP65" s="3">
        <v>6.1</v>
      </c>
      <c r="AQ65" s="3">
        <v>63.3</v>
      </c>
      <c r="AR65" s="13"/>
      <c r="AS65" s="3">
        <v>43.8</v>
      </c>
      <c r="AT65" s="3">
        <v>124.7</v>
      </c>
      <c r="AU65" s="3"/>
      <c r="AV65" s="3"/>
      <c r="AW65" s="3">
        <v>28.3</v>
      </c>
      <c r="AX65" s="3">
        <v>19.5</v>
      </c>
      <c r="AY65" s="3"/>
      <c r="AZ65" s="3"/>
      <c r="BA65" s="3"/>
      <c r="BB65" s="3"/>
      <c r="BC65" s="3"/>
      <c r="BD65" s="3"/>
      <c r="BE65" s="11"/>
      <c r="BF65" s="11"/>
      <c r="BG65" s="11">
        <v>17.600000000000001</v>
      </c>
      <c r="BH65" s="11"/>
      <c r="BI65" s="11">
        <v>64.8</v>
      </c>
      <c r="BJ65" s="3"/>
      <c r="BK65" s="3"/>
      <c r="BL65" s="249">
        <f t="shared" si="6"/>
        <v>167.4</v>
      </c>
      <c r="BM65" s="244"/>
      <c r="BN65" s="13">
        <v>122.4</v>
      </c>
      <c r="BO65" s="3">
        <v>0</v>
      </c>
      <c r="BP65" s="3"/>
      <c r="BQ65" s="183">
        <v>15</v>
      </c>
      <c r="BR65" s="183">
        <v>30</v>
      </c>
      <c r="BS65" s="310"/>
      <c r="BT65" s="255"/>
      <c r="BU65" s="244">
        <f t="shared" si="7"/>
        <v>103.1</v>
      </c>
      <c r="BV65" s="247">
        <v>103.1</v>
      </c>
      <c r="BW65" s="13"/>
      <c r="BX65" s="3"/>
      <c r="BY65" s="3"/>
      <c r="BZ65" s="242"/>
      <c r="CA65" s="210">
        <f t="shared" si="8"/>
        <v>18991.899999999998</v>
      </c>
      <c r="CB65" s="30">
        <v>176.3</v>
      </c>
      <c r="CD65" s="229"/>
    </row>
    <row r="66" spans="1:82" x14ac:dyDescent="0.25">
      <c r="A66" s="2">
        <v>60</v>
      </c>
      <c r="B66" s="18" t="s">
        <v>58</v>
      </c>
      <c r="C66" s="345">
        <v>4725.6000000000004</v>
      </c>
      <c r="D66" s="317">
        <f t="shared" si="1"/>
        <v>742.5</v>
      </c>
      <c r="E66" s="272">
        <v>5468.1</v>
      </c>
      <c r="F66" s="259">
        <f t="shared" si="2"/>
        <v>1651.4</v>
      </c>
      <c r="G66" s="231">
        <v>1365</v>
      </c>
      <c r="H66" s="262">
        <f t="shared" si="3"/>
        <v>412.2</v>
      </c>
      <c r="I66" s="232"/>
      <c r="J66" s="263">
        <v>18.600000000000001</v>
      </c>
      <c r="K66" s="17">
        <f t="shared" si="4"/>
        <v>6.4000000000000021</v>
      </c>
      <c r="L66" s="14">
        <v>12.2</v>
      </c>
      <c r="M66" s="232">
        <f t="shared" si="0"/>
        <v>453.7</v>
      </c>
      <c r="N66" s="3">
        <v>294.8</v>
      </c>
      <c r="O66" s="3">
        <v>111.2</v>
      </c>
      <c r="P66" s="3">
        <v>34.200000000000003</v>
      </c>
      <c r="Q66" s="3">
        <v>13.5</v>
      </c>
      <c r="R66" s="11">
        <v>0</v>
      </c>
      <c r="S66" s="270"/>
      <c r="T66" s="255">
        <f t="shared" si="9"/>
        <v>72.899999999999991</v>
      </c>
      <c r="U66" s="13">
        <v>9.8000000000000007</v>
      </c>
      <c r="V66" s="3">
        <v>16</v>
      </c>
      <c r="W66" s="3"/>
      <c r="X66" s="3"/>
      <c r="Y66" s="11">
        <v>40.799999999999997</v>
      </c>
      <c r="Z66" s="3"/>
      <c r="AA66" s="3"/>
      <c r="AB66" s="3">
        <v>6.3</v>
      </c>
      <c r="AC66" s="3"/>
      <c r="AD66" s="3"/>
      <c r="AE66" s="3"/>
      <c r="AF66" s="3">
        <v>0</v>
      </c>
      <c r="AG66" s="3"/>
      <c r="AH66" s="11"/>
      <c r="AI66" s="11"/>
      <c r="AJ66" s="255">
        <f t="shared" si="5"/>
        <v>38.6</v>
      </c>
      <c r="AK66" s="239">
        <v>36.200000000000003</v>
      </c>
      <c r="AL66" s="239">
        <v>2.4</v>
      </c>
      <c r="AM66" s="235">
        <f t="shared" si="10"/>
        <v>194.3</v>
      </c>
      <c r="AN66" s="3"/>
      <c r="AO66" s="3"/>
      <c r="AP66" s="3">
        <v>8</v>
      </c>
      <c r="AQ66" s="3"/>
      <c r="AR66" s="13"/>
      <c r="AS66" s="3">
        <v>34.799999999999997</v>
      </c>
      <c r="AT66" s="3">
        <v>21.5</v>
      </c>
      <c r="AU66" s="3"/>
      <c r="AV66" s="3"/>
      <c r="AW66" s="3">
        <v>28.1</v>
      </c>
      <c r="AX66" s="3">
        <v>19.5</v>
      </c>
      <c r="AY66" s="3"/>
      <c r="AZ66" s="3"/>
      <c r="BA66" s="3"/>
      <c r="BB66" s="3"/>
      <c r="BC66" s="3"/>
      <c r="BD66" s="3"/>
      <c r="BE66" s="11"/>
      <c r="BF66" s="11"/>
      <c r="BG66" s="11">
        <v>17.600000000000001</v>
      </c>
      <c r="BH66" s="11"/>
      <c r="BI66" s="11">
        <v>64.8</v>
      </c>
      <c r="BJ66" s="3"/>
      <c r="BK66" s="3"/>
      <c r="BL66" s="249">
        <f t="shared" si="6"/>
        <v>262</v>
      </c>
      <c r="BM66" s="244"/>
      <c r="BN66" s="13">
        <v>45</v>
      </c>
      <c r="BO66" s="3">
        <v>172</v>
      </c>
      <c r="BP66" s="3"/>
      <c r="BQ66" s="183">
        <v>15</v>
      </c>
      <c r="BR66" s="183">
        <v>30</v>
      </c>
      <c r="BS66" s="310"/>
      <c r="BT66" s="255"/>
      <c r="BU66" s="244">
        <f t="shared" si="7"/>
        <v>65</v>
      </c>
      <c r="BV66" s="247">
        <v>65</v>
      </c>
      <c r="BW66" s="13"/>
      <c r="BX66" s="3"/>
      <c r="BY66" s="3"/>
      <c r="BZ66" s="242"/>
      <c r="CA66" s="210">
        <f t="shared" si="8"/>
        <v>10001.800000000001</v>
      </c>
      <c r="CB66" s="30">
        <v>189.5</v>
      </c>
      <c r="CD66" s="229"/>
    </row>
    <row r="67" spans="1:82" x14ac:dyDescent="0.25">
      <c r="A67" s="2">
        <v>61</v>
      </c>
      <c r="B67" s="18" t="s">
        <v>59</v>
      </c>
      <c r="C67" s="345">
        <v>4033.4</v>
      </c>
      <c r="D67" s="317">
        <f t="shared" si="1"/>
        <v>633.70000000000027</v>
      </c>
      <c r="E67" s="272">
        <v>4667.1000000000004</v>
      </c>
      <c r="F67" s="259">
        <f t="shared" si="2"/>
        <v>1409.5</v>
      </c>
      <c r="G67" s="231">
        <v>1579.1</v>
      </c>
      <c r="H67" s="262">
        <f t="shared" si="3"/>
        <v>476.9</v>
      </c>
      <c r="I67" s="232"/>
      <c r="J67" s="263">
        <v>13.9</v>
      </c>
      <c r="K67" s="17">
        <f t="shared" si="4"/>
        <v>4.0999999999999996</v>
      </c>
      <c r="L67" s="14">
        <v>9.8000000000000007</v>
      </c>
      <c r="M67" s="232">
        <f t="shared" si="0"/>
        <v>387.1</v>
      </c>
      <c r="N67" s="3">
        <v>0</v>
      </c>
      <c r="O67" s="3">
        <v>128.69999999999999</v>
      </c>
      <c r="P67" s="3">
        <v>51.4</v>
      </c>
      <c r="Q67" s="3">
        <v>0</v>
      </c>
      <c r="R67" s="11">
        <v>207</v>
      </c>
      <c r="S67" s="270"/>
      <c r="T67" s="255">
        <f t="shared" si="9"/>
        <v>42.7</v>
      </c>
      <c r="U67" s="13">
        <v>9</v>
      </c>
      <c r="V67" s="3">
        <v>16.100000000000001</v>
      </c>
      <c r="W67" s="3"/>
      <c r="X67" s="3"/>
      <c r="Y67" s="11"/>
      <c r="Z67" s="3"/>
      <c r="AA67" s="3"/>
      <c r="AB67" s="3">
        <v>2.4</v>
      </c>
      <c r="AC67" s="3"/>
      <c r="AD67" s="3"/>
      <c r="AE67" s="3"/>
      <c r="AF67" s="3">
        <v>5.2</v>
      </c>
      <c r="AG67" s="3"/>
      <c r="AH67" s="11"/>
      <c r="AI67" s="11">
        <v>10</v>
      </c>
      <c r="AJ67" s="255">
        <f t="shared" si="5"/>
        <v>40.400000000000006</v>
      </c>
      <c r="AK67" s="239">
        <v>36.200000000000003</v>
      </c>
      <c r="AL67" s="239">
        <v>4.2</v>
      </c>
      <c r="AM67" s="235">
        <f t="shared" si="10"/>
        <v>221.3</v>
      </c>
      <c r="AN67" s="3"/>
      <c r="AO67" s="3"/>
      <c r="AP67" s="3">
        <v>6.7</v>
      </c>
      <c r="AQ67" s="3"/>
      <c r="AR67" s="13"/>
      <c r="AS67" s="3">
        <v>13.7</v>
      </c>
      <c r="AT67" s="3">
        <v>70.900000000000006</v>
      </c>
      <c r="AU67" s="3"/>
      <c r="AV67" s="3"/>
      <c r="AW67" s="3">
        <v>28.1</v>
      </c>
      <c r="AX67" s="3">
        <v>19.5</v>
      </c>
      <c r="AY67" s="3"/>
      <c r="AZ67" s="3"/>
      <c r="BA67" s="3"/>
      <c r="BB67" s="3"/>
      <c r="BC67" s="3"/>
      <c r="BD67" s="3"/>
      <c r="BE67" s="11"/>
      <c r="BF67" s="11"/>
      <c r="BG67" s="11">
        <v>17.600000000000001</v>
      </c>
      <c r="BH67" s="11"/>
      <c r="BI67" s="11">
        <v>64.8</v>
      </c>
      <c r="BJ67" s="3"/>
      <c r="BK67" s="3"/>
      <c r="BL67" s="249">
        <f t="shared" si="6"/>
        <v>245</v>
      </c>
      <c r="BM67" s="244"/>
      <c r="BN67" s="13">
        <v>200</v>
      </c>
      <c r="BO67" s="3"/>
      <c r="BP67" s="3"/>
      <c r="BQ67" s="183">
        <v>15</v>
      </c>
      <c r="BR67" s="183">
        <v>30</v>
      </c>
      <c r="BS67" s="310"/>
      <c r="BT67" s="255"/>
      <c r="BU67" s="244">
        <f t="shared" si="7"/>
        <v>67.3</v>
      </c>
      <c r="BV67" s="247">
        <v>67.3</v>
      </c>
      <c r="BW67" s="13"/>
      <c r="BX67" s="3"/>
      <c r="BY67" s="3"/>
      <c r="BZ67" s="242"/>
      <c r="CA67" s="210">
        <f t="shared" si="8"/>
        <v>9150.2999999999993</v>
      </c>
      <c r="CB67" s="30">
        <v>98.2</v>
      </c>
      <c r="CD67" s="229"/>
    </row>
    <row r="68" spans="1:82" x14ac:dyDescent="0.25">
      <c r="A68" s="2">
        <v>62</v>
      </c>
      <c r="B68" s="18" t="s">
        <v>60</v>
      </c>
      <c r="C68" s="345">
        <v>4130.6000000000004</v>
      </c>
      <c r="D68" s="317">
        <f t="shared" si="1"/>
        <v>649</v>
      </c>
      <c r="E68" s="272">
        <v>4779.6000000000004</v>
      </c>
      <c r="F68" s="259">
        <f t="shared" si="2"/>
        <v>1443.4</v>
      </c>
      <c r="G68" s="231">
        <v>1578.8</v>
      </c>
      <c r="H68" s="262">
        <f t="shared" si="3"/>
        <v>476.8</v>
      </c>
      <c r="I68" s="232"/>
      <c r="J68" s="263">
        <v>16.7</v>
      </c>
      <c r="K68" s="17">
        <f t="shared" si="4"/>
        <v>4.6999999999999993</v>
      </c>
      <c r="L68" s="14">
        <v>12</v>
      </c>
      <c r="M68" s="232">
        <f t="shared" si="0"/>
        <v>373.20000000000005</v>
      </c>
      <c r="N68" s="3">
        <v>0</v>
      </c>
      <c r="O68" s="3">
        <v>119</v>
      </c>
      <c r="P68" s="3">
        <v>12.8</v>
      </c>
      <c r="Q68" s="3">
        <v>0</v>
      </c>
      <c r="R68" s="11">
        <v>241.4</v>
      </c>
      <c r="S68" s="270"/>
      <c r="T68" s="255">
        <f t="shared" si="9"/>
        <v>96.100000000000009</v>
      </c>
      <c r="U68" s="13">
        <v>16</v>
      </c>
      <c r="V68" s="3">
        <v>32.700000000000003</v>
      </c>
      <c r="W68" s="3"/>
      <c r="X68" s="3"/>
      <c r="Y68" s="11">
        <v>36</v>
      </c>
      <c r="Z68" s="3"/>
      <c r="AA68" s="3"/>
      <c r="AB68" s="3">
        <v>5</v>
      </c>
      <c r="AC68" s="3"/>
      <c r="AD68" s="3"/>
      <c r="AE68" s="3"/>
      <c r="AF68" s="3">
        <v>1.4</v>
      </c>
      <c r="AG68" s="3"/>
      <c r="AH68" s="11"/>
      <c r="AI68" s="11">
        <v>5</v>
      </c>
      <c r="AJ68" s="255">
        <f t="shared" si="5"/>
        <v>40.099999999999994</v>
      </c>
      <c r="AK68" s="239">
        <v>28.9</v>
      </c>
      <c r="AL68" s="239">
        <v>11.2</v>
      </c>
      <c r="AM68" s="235">
        <f t="shared" si="10"/>
        <v>254.89999999999998</v>
      </c>
      <c r="AN68" s="3"/>
      <c r="AO68" s="3"/>
      <c r="AP68" s="3">
        <v>8</v>
      </c>
      <c r="AQ68" s="3">
        <v>37.6</v>
      </c>
      <c r="AR68" s="13"/>
      <c r="AS68" s="3">
        <v>40.6</v>
      </c>
      <c r="AT68" s="3">
        <v>38.700000000000003</v>
      </c>
      <c r="AU68" s="3"/>
      <c r="AV68" s="3"/>
      <c r="AW68" s="3">
        <v>28.1</v>
      </c>
      <c r="AX68" s="3">
        <v>19.5</v>
      </c>
      <c r="AY68" s="3"/>
      <c r="AZ68" s="3"/>
      <c r="BA68" s="3"/>
      <c r="BB68" s="3"/>
      <c r="BC68" s="3"/>
      <c r="BD68" s="3"/>
      <c r="BE68" s="11"/>
      <c r="BF68" s="11"/>
      <c r="BG68" s="11">
        <v>17.600000000000001</v>
      </c>
      <c r="BH68" s="11"/>
      <c r="BI68" s="11">
        <v>64.8</v>
      </c>
      <c r="BJ68" s="3"/>
      <c r="BK68" s="3"/>
      <c r="BL68" s="249">
        <f t="shared" si="6"/>
        <v>297</v>
      </c>
      <c r="BM68" s="244"/>
      <c r="BN68" s="13">
        <v>248</v>
      </c>
      <c r="BO68" s="3">
        <v>4</v>
      </c>
      <c r="BP68" s="3"/>
      <c r="BQ68" s="183">
        <v>15</v>
      </c>
      <c r="BR68" s="183">
        <v>30</v>
      </c>
      <c r="BS68" s="310"/>
      <c r="BT68" s="255"/>
      <c r="BU68" s="244">
        <f t="shared" si="7"/>
        <v>73.599999999999994</v>
      </c>
      <c r="BV68" s="247">
        <v>73.599999999999994</v>
      </c>
      <c r="BW68" s="13"/>
      <c r="BX68" s="3"/>
      <c r="BY68" s="3"/>
      <c r="BZ68" s="242"/>
      <c r="CA68" s="210">
        <f t="shared" si="8"/>
        <v>9430.2000000000025</v>
      </c>
      <c r="CB68" s="30">
        <v>158</v>
      </c>
      <c r="CD68" s="229"/>
    </row>
    <row r="69" spans="1:82" x14ac:dyDescent="0.25">
      <c r="A69" s="2">
        <v>63</v>
      </c>
      <c r="B69" s="18" t="s">
        <v>61</v>
      </c>
      <c r="C69" s="345">
        <v>10931.2</v>
      </c>
      <c r="D69" s="317">
        <f t="shared" si="1"/>
        <v>1717.5</v>
      </c>
      <c r="E69" s="272">
        <v>12648.7</v>
      </c>
      <c r="F69" s="259">
        <v>3819.8</v>
      </c>
      <c r="G69" s="231">
        <v>2241.8000000000002</v>
      </c>
      <c r="H69" s="262">
        <f t="shared" si="3"/>
        <v>677</v>
      </c>
      <c r="I69" s="232"/>
      <c r="J69" s="263">
        <v>13.3</v>
      </c>
      <c r="K69" s="17">
        <f t="shared" si="4"/>
        <v>4.9000000000000004</v>
      </c>
      <c r="L69" s="14">
        <v>8.4</v>
      </c>
      <c r="M69" s="232">
        <f t="shared" si="0"/>
        <v>551.4</v>
      </c>
      <c r="N69" s="3">
        <v>334.1</v>
      </c>
      <c r="O69" s="3">
        <v>175.5</v>
      </c>
      <c r="P69" s="3">
        <v>30</v>
      </c>
      <c r="Q69" s="3">
        <v>11.8</v>
      </c>
      <c r="R69" s="11">
        <v>0</v>
      </c>
      <c r="S69" s="270"/>
      <c r="T69" s="255">
        <f t="shared" si="9"/>
        <v>121.60000000000001</v>
      </c>
      <c r="U69" s="13">
        <v>15.1</v>
      </c>
      <c r="V69" s="3">
        <v>26.6</v>
      </c>
      <c r="W69" s="3"/>
      <c r="X69" s="3"/>
      <c r="Y69" s="11">
        <v>60</v>
      </c>
      <c r="Z69" s="3"/>
      <c r="AA69" s="3"/>
      <c r="AB69" s="3">
        <v>4.7</v>
      </c>
      <c r="AC69" s="3"/>
      <c r="AD69" s="3"/>
      <c r="AE69" s="3"/>
      <c r="AF69" s="3">
        <v>5.2</v>
      </c>
      <c r="AG69" s="3"/>
      <c r="AH69" s="11"/>
      <c r="AI69" s="11">
        <v>10</v>
      </c>
      <c r="AJ69" s="255">
        <f t="shared" si="5"/>
        <v>37.9</v>
      </c>
      <c r="AK69" s="239">
        <v>28.9</v>
      </c>
      <c r="AL69" s="239">
        <v>9</v>
      </c>
      <c r="AM69" s="235">
        <f t="shared" si="10"/>
        <v>594.5</v>
      </c>
      <c r="AN69" s="3"/>
      <c r="AO69" s="3"/>
      <c r="AP69" s="3">
        <v>8</v>
      </c>
      <c r="AQ69" s="3"/>
      <c r="AR69" s="13"/>
      <c r="AS69" s="3">
        <v>45.5</v>
      </c>
      <c r="AT69" s="3">
        <v>139.80000000000001</v>
      </c>
      <c r="AU69" s="3"/>
      <c r="AV69" s="3"/>
      <c r="AW69" s="3">
        <v>28.1</v>
      </c>
      <c r="AX69" s="3">
        <v>19.5</v>
      </c>
      <c r="AY69" s="3"/>
      <c r="AZ69" s="3"/>
      <c r="BA69" s="3"/>
      <c r="BB69" s="3"/>
      <c r="BC69" s="3"/>
      <c r="BD69" s="3"/>
      <c r="BE69" s="11"/>
      <c r="BF69" s="11"/>
      <c r="BG69" s="11">
        <v>17.600000000000001</v>
      </c>
      <c r="BH69" s="11">
        <v>271.2</v>
      </c>
      <c r="BI69" s="11">
        <v>64.8</v>
      </c>
      <c r="BJ69" s="3"/>
      <c r="BK69" s="3"/>
      <c r="BL69" s="249">
        <f t="shared" si="6"/>
        <v>124.9</v>
      </c>
      <c r="BM69" s="244"/>
      <c r="BN69" s="13">
        <v>73.400000000000006</v>
      </c>
      <c r="BO69" s="3">
        <v>6.5</v>
      </c>
      <c r="BP69" s="3"/>
      <c r="BQ69" s="183">
        <v>15</v>
      </c>
      <c r="BR69" s="183">
        <v>30</v>
      </c>
      <c r="BS69" s="310"/>
      <c r="BT69" s="255"/>
      <c r="BU69" s="244">
        <f t="shared" si="7"/>
        <v>112.3</v>
      </c>
      <c r="BV69" s="247">
        <v>112.3</v>
      </c>
      <c r="BW69" s="13"/>
      <c r="BX69" s="3"/>
      <c r="BY69" s="3"/>
      <c r="BZ69" s="242"/>
      <c r="CA69" s="210">
        <f t="shared" si="8"/>
        <v>20943.2</v>
      </c>
      <c r="CB69" s="30">
        <v>185.4</v>
      </c>
      <c r="CD69" s="229"/>
    </row>
    <row r="70" spans="1:82" x14ac:dyDescent="0.25">
      <c r="A70" s="2">
        <v>64</v>
      </c>
      <c r="B70" s="19" t="s">
        <v>62</v>
      </c>
      <c r="C70" s="345">
        <v>2347.5</v>
      </c>
      <c r="D70" s="317">
        <f t="shared" si="1"/>
        <v>368.80000000000018</v>
      </c>
      <c r="E70" s="272">
        <v>2716.3</v>
      </c>
      <c r="F70" s="259">
        <f t="shared" si="2"/>
        <v>820.3</v>
      </c>
      <c r="G70" s="231">
        <v>1264.5999999999999</v>
      </c>
      <c r="H70" s="262">
        <v>382</v>
      </c>
      <c r="I70" s="232"/>
      <c r="J70" s="263">
        <v>16.8</v>
      </c>
      <c r="K70" s="17">
        <f t="shared" si="4"/>
        <v>0</v>
      </c>
      <c r="L70" s="14">
        <v>16.8</v>
      </c>
      <c r="M70" s="232">
        <f t="shared" si="0"/>
        <v>111</v>
      </c>
      <c r="N70" s="3">
        <v>0</v>
      </c>
      <c r="O70" s="3">
        <v>33.5</v>
      </c>
      <c r="P70" s="3">
        <v>8.5</v>
      </c>
      <c r="Q70" s="3">
        <v>0</v>
      </c>
      <c r="R70" s="11">
        <v>69</v>
      </c>
      <c r="S70" s="270"/>
      <c r="T70" s="255">
        <f t="shared" si="9"/>
        <v>49.099999999999994</v>
      </c>
      <c r="U70" s="13">
        <v>9.4</v>
      </c>
      <c r="V70" s="3">
        <v>1.2</v>
      </c>
      <c r="W70" s="3"/>
      <c r="X70" s="3"/>
      <c r="Y70" s="11">
        <v>23.7</v>
      </c>
      <c r="Z70" s="3"/>
      <c r="AA70" s="3"/>
      <c r="AB70" s="3">
        <v>5</v>
      </c>
      <c r="AC70" s="3"/>
      <c r="AD70" s="3"/>
      <c r="AE70" s="3"/>
      <c r="AF70" s="3">
        <v>4.8</v>
      </c>
      <c r="AG70" s="3"/>
      <c r="AH70" s="11"/>
      <c r="AI70" s="11">
        <v>5</v>
      </c>
      <c r="AJ70" s="255">
        <f t="shared" si="5"/>
        <v>18.5</v>
      </c>
      <c r="AK70" s="239">
        <v>14.5</v>
      </c>
      <c r="AL70" s="239">
        <v>4</v>
      </c>
      <c r="AM70" s="235">
        <f t="shared" si="10"/>
        <v>194</v>
      </c>
      <c r="AN70" s="3"/>
      <c r="AO70" s="3"/>
      <c r="AP70" s="3">
        <v>8</v>
      </c>
      <c r="AQ70" s="3"/>
      <c r="AR70" s="13"/>
      <c r="AS70" s="3">
        <v>35.200000000000003</v>
      </c>
      <c r="AT70" s="3">
        <v>38.700000000000003</v>
      </c>
      <c r="AU70" s="3"/>
      <c r="AV70" s="3"/>
      <c r="AW70" s="3">
        <v>10.199999999999999</v>
      </c>
      <c r="AX70" s="3">
        <v>19.5</v>
      </c>
      <c r="AY70" s="3"/>
      <c r="AZ70" s="3"/>
      <c r="BA70" s="3"/>
      <c r="BB70" s="3"/>
      <c r="BC70" s="3"/>
      <c r="BD70" s="3"/>
      <c r="BE70" s="11"/>
      <c r="BF70" s="11"/>
      <c r="BG70" s="11">
        <v>17.600000000000001</v>
      </c>
      <c r="BH70" s="11"/>
      <c r="BI70" s="11">
        <v>64.8</v>
      </c>
      <c r="BJ70" s="3"/>
      <c r="BK70" s="3"/>
      <c r="BL70" s="249">
        <f t="shared" si="6"/>
        <v>108.7</v>
      </c>
      <c r="BM70" s="244"/>
      <c r="BN70" s="13">
        <v>47.4</v>
      </c>
      <c r="BO70" s="3">
        <v>16.3</v>
      </c>
      <c r="BP70" s="3"/>
      <c r="BQ70" s="183">
        <v>15</v>
      </c>
      <c r="BR70" s="183">
        <v>30</v>
      </c>
      <c r="BS70" s="311"/>
      <c r="BT70" s="255"/>
      <c r="BU70" s="244">
        <f t="shared" si="7"/>
        <v>42.4</v>
      </c>
      <c r="BV70" s="247">
        <v>42.4</v>
      </c>
      <c r="BW70" s="13"/>
      <c r="BX70" s="3"/>
      <c r="BY70" s="3"/>
      <c r="BZ70" s="242"/>
      <c r="CA70" s="210">
        <f t="shared" si="8"/>
        <v>5723.7000000000007</v>
      </c>
      <c r="CB70" s="30">
        <v>151</v>
      </c>
      <c r="CD70" s="229"/>
    </row>
    <row r="71" spans="1:82" x14ac:dyDescent="0.25">
      <c r="A71" s="2">
        <v>65</v>
      </c>
      <c r="B71" s="19" t="s">
        <v>63</v>
      </c>
      <c r="C71" s="345">
        <v>7126.7</v>
      </c>
      <c r="D71" s="317">
        <f t="shared" si="1"/>
        <v>1119.8000000000002</v>
      </c>
      <c r="E71" s="272">
        <v>8246.5</v>
      </c>
      <c r="F71" s="259">
        <f t="shared" si="2"/>
        <v>2490.4</v>
      </c>
      <c r="G71" s="233">
        <v>2163.1999999999998</v>
      </c>
      <c r="H71" s="262">
        <f t="shared" si="3"/>
        <v>653.29999999999995</v>
      </c>
      <c r="I71" s="232"/>
      <c r="J71" s="263">
        <v>27.3</v>
      </c>
      <c r="K71" s="17">
        <f t="shared" si="4"/>
        <v>9.3000000000000007</v>
      </c>
      <c r="L71" s="15">
        <v>18</v>
      </c>
      <c r="M71" s="232">
        <f t="shared" ref="M71:M76" si="11">N71+O71+P71+Q71+R71</f>
        <v>1303.5</v>
      </c>
      <c r="N71" s="3">
        <v>771.6</v>
      </c>
      <c r="O71" s="3">
        <v>412.6</v>
      </c>
      <c r="P71" s="3">
        <v>85.6</v>
      </c>
      <c r="Q71" s="3">
        <v>33.700000000000003</v>
      </c>
      <c r="R71" s="11">
        <v>0</v>
      </c>
      <c r="S71" s="270"/>
      <c r="T71" s="255">
        <f t="shared" si="9"/>
        <v>95.8</v>
      </c>
      <c r="U71" s="13">
        <v>27</v>
      </c>
      <c r="V71" s="3">
        <v>50.6</v>
      </c>
      <c r="W71" s="3"/>
      <c r="X71" s="3"/>
      <c r="Y71" s="11"/>
      <c r="Z71" s="3"/>
      <c r="AA71" s="3"/>
      <c r="AB71" s="3">
        <v>3.4</v>
      </c>
      <c r="AC71" s="3"/>
      <c r="AD71" s="3"/>
      <c r="AE71" s="3"/>
      <c r="AF71" s="3">
        <v>4.3</v>
      </c>
      <c r="AG71" s="3"/>
      <c r="AH71" s="11"/>
      <c r="AI71" s="11">
        <v>10.5</v>
      </c>
      <c r="AJ71" s="255">
        <f t="shared" si="5"/>
        <v>53.5</v>
      </c>
      <c r="AK71" s="239">
        <v>40.799999999999997</v>
      </c>
      <c r="AL71" s="239">
        <v>12.7</v>
      </c>
      <c r="AM71" s="235">
        <f t="shared" si="10"/>
        <v>415.8</v>
      </c>
      <c r="AN71" s="3"/>
      <c r="AO71" s="3"/>
      <c r="AP71" s="3">
        <v>7.2</v>
      </c>
      <c r="AQ71" s="3"/>
      <c r="AR71" s="13"/>
      <c r="AS71" s="3">
        <v>99</v>
      </c>
      <c r="AT71" s="3">
        <v>193.5</v>
      </c>
      <c r="AU71" s="3"/>
      <c r="AV71" s="3"/>
      <c r="AW71" s="3">
        <v>14.2</v>
      </c>
      <c r="AX71" s="3">
        <v>19.5</v>
      </c>
      <c r="AY71" s="3"/>
      <c r="AZ71" s="3"/>
      <c r="BA71" s="3"/>
      <c r="BB71" s="3"/>
      <c r="BC71" s="3"/>
      <c r="BD71" s="3"/>
      <c r="BE71" s="11"/>
      <c r="BF71" s="11"/>
      <c r="BG71" s="11">
        <v>17.600000000000001</v>
      </c>
      <c r="BH71" s="11"/>
      <c r="BI71" s="11">
        <v>64.8</v>
      </c>
      <c r="BJ71" s="3"/>
      <c r="BK71" s="3"/>
      <c r="BL71" s="249">
        <f t="shared" si="6"/>
        <v>276</v>
      </c>
      <c r="BM71" s="244"/>
      <c r="BN71" s="13">
        <v>225</v>
      </c>
      <c r="BO71" s="3">
        <v>6</v>
      </c>
      <c r="BP71" s="3"/>
      <c r="BQ71" s="183">
        <v>15</v>
      </c>
      <c r="BR71" s="183">
        <v>30</v>
      </c>
      <c r="BS71" s="312"/>
      <c r="BT71" s="255">
        <v>203</v>
      </c>
      <c r="BU71" s="244">
        <f t="shared" si="7"/>
        <v>366.3</v>
      </c>
      <c r="BV71" s="247">
        <v>366.3</v>
      </c>
      <c r="BW71" s="13"/>
      <c r="BX71" s="3"/>
      <c r="BY71" s="3"/>
      <c r="BZ71" s="242"/>
      <c r="CA71" s="210">
        <f t="shared" si="8"/>
        <v>16294.599999999995</v>
      </c>
      <c r="CB71" s="30">
        <v>154.30000000000001</v>
      </c>
      <c r="CD71" s="229"/>
    </row>
    <row r="72" spans="1:82" x14ac:dyDescent="0.25">
      <c r="A72" s="2">
        <v>66</v>
      </c>
      <c r="B72" s="19" t="s">
        <v>64</v>
      </c>
      <c r="C72" s="345">
        <v>8047</v>
      </c>
      <c r="D72" s="317">
        <f t="shared" ref="D72:D76" si="12">E72-C72</f>
        <v>1264.3999999999996</v>
      </c>
      <c r="E72" s="272">
        <v>9311.4</v>
      </c>
      <c r="F72" s="259">
        <f t="shared" ref="F72:F76" si="13">ROUND(E72*30.2%,1)</f>
        <v>2812</v>
      </c>
      <c r="G72" s="233">
        <v>2168.6</v>
      </c>
      <c r="H72" s="262">
        <f t="shared" ref="H72:H74" si="14">ROUND((G72*30.2%),1)</f>
        <v>654.9</v>
      </c>
      <c r="I72" s="232"/>
      <c r="J72" s="264">
        <v>35.200000000000003</v>
      </c>
      <c r="K72" s="17">
        <f t="shared" ref="K72:K76" si="15">J72-L72</f>
        <v>4.7000000000000028</v>
      </c>
      <c r="L72" s="15">
        <v>30.5</v>
      </c>
      <c r="M72" s="232">
        <f t="shared" si="11"/>
        <v>974.6</v>
      </c>
      <c r="N72" s="3">
        <v>571.1</v>
      </c>
      <c r="O72" s="3">
        <v>314</v>
      </c>
      <c r="P72" s="3">
        <v>64.2</v>
      </c>
      <c r="Q72" s="3">
        <v>25.3</v>
      </c>
      <c r="R72" s="11">
        <v>0</v>
      </c>
      <c r="S72" s="270"/>
      <c r="T72" s="255">
        <f t="shared" si="9"/>
        <v>142.08000000000001</v>
      </c>
      <c r="U72" s="13">
        <v>24</v>
      </c>
      <c r="V72" s="3">
        <v>44.28</v>
      </c>
      <c r="W72" s="3"/>
      <c r="X72" s="3"/>
      <c r="Y72" s="11">
        <v>55.2</v>
      </c>
      <c r="Z72" s="3"/>
      <c r="AA72" s="3"/>
      <c r="AB72" s="3">
        <v>3.4</v>
      </c>
      <c r="AC72" s="3"/>
      <c r="AD72" s="3"/>
      <c r="AE72" s="3"/>
      <c r="AF72" s="3">
        <v>5.2</v>
      </c>
      <c r="AG72" s="3"/>
      <c r="AH72" s="11"/>
      <c r="AI72" s="11">
        <v>10</v>
      </c>
      <c r="AJ72" s="255">
        <f t="shared" ref="AJ72:AJ76" si="16">AK72+AL72</f>
        <v>40</v>
      </c>
      <c r="AK72" s="239">
        <v>28.9</v>
      </c>
      <c r="AL72" s="239">
        <v>11.1</v>
      </c>
      <c r="AM72" s="235">
        <f t="shared" si="10"/>
        <v>429.40000000000003</v>
      </c>
      <c r="AN72" s="3"/>
      <c r="AO72" s="3"/>
      <c r="AP72" s="3">
        <v>8</v>
      </c>
      <c r="AQ72" s="3">
        <v>82.6</v>
      </c>
      <c r="AR72" s="13"/>
      <c r="AS72" s="3">
        <v>97.7</v>
      </c>
      <c r="AT72" s="3">
        <v>129</v>
      </c>
      <c r="AU72" s="3"/>
      <c r="AV72" s="3"/>
      <c r="AW72" s="3">
        <v>10.199999999999999</v>
      </c>
      <c r="AX72" s="3">
        <v>19.5</v>
      </c>
      <c r="AY72" s="3"/>
      <c r="AZ72" s="3"/>
      <c r="BA72" s="3"/>
      <c r="BB72" s="3"/>
      <c r="BC72" s="3"/>
      <c r="BD72" s="3"/>
      <c r="BE72" s="11"/>
      <c r="BF72" s="11"/>
      <c r="BG72" s="11">
        <v>17.600000000000001</v>
      </c>
      <c r="BH72" s="11"/>
      <c r="BI72" s="11">
        <v>64.8</v>
      </c>
      <c r="BJ72" s="3"/>
      <c r="BK72" s="3"/>
      <c r="BL72" s="249">
        <f t="shared" ref="BL72:BL79" si="17">BN72+BO72+BP72+BQ72+BR72+BS72+BM72</f>
        <v>499.8</v>
      </c>
      <c r="BM72" s="244"/>
      <c r="BN72" s="13">
        <v>327</v>
      </c>
      <c r="BO72" s="3">
        <v>127.8</v>
      </c>
      <c r="BP72" s="3"/>
      <c r="BQ72" s="183">
        <v>15</v>
      </c>
      <c r="BR72" s="183">
        <v>30</v>
      </c>
      <c r="BS72" s="312"/>
      <c r="BT72" s="255">
        <v>204</v>
      </c>
      <c r="BU72" s="244">
        <f t="shared" ref="BU72:BU76" si="18">BV72+BW72+BX72+BY72+BZ72</f>
        <v>220.1</v>
      </c>
      <c r="BV72" s="247">
        <v>220.1</v>
      </c>
      <c r="BW72" s="13"/>
      <c r="BX72" s="3"/>
      <c r="BY72" s="3"/>
      <c r="BZ72" s="242"/>
      <c r="CA72" s="210">
        <f t="shared" ref="CA72:CA79" si="19">E72+F72+G72+H72+I72+J72+M72+S72+T72+AJ72+AM72+BL72+BT72+BU72</f>
        <v>17492.079999999998</v>
      </c>
      <c r="CB72" s="30">
        <v>163.4</v>
      </c>
      <c r="CD72" s="229"/>
    </row>
    <row r="73" spans="1:82" x14ac:dyDescent="0.25">
      <c r="A73" s="2">
        <v>67</v>
      </c>
      <c r="B73" s="19" t="s">
        <v>65</v>
      </c>
      <c r="C73" s="345">
        <v>10382.799999999999</v>
      </c>
      <c r="D73" s="317">
        <f t="shared" si="12"/>
        <v>1631.2000000000007</v>
      </c>
      <c r="E73" s="272">
        <v>12014</v>
      </c>
      <c r="F73" s="259">
        <f t="shared" si="13"/>
        <v>3628.2</v>
      </c>
      <c r="G73" s="233">
        <v>1943.2</v>
      </c>
      <c r="H73" s="262">
        <f t="shared" si="14"/>
        <v>586.79999999999995</v>
      </c>
      <c r="I73" s="232"/>
      <c r="J73" s="264">
        <v>26</v>
      </c>
      <c r="K73" s="17">
        <f t="shared" si="15"/>
        <v>8</v>
      </c>
      <c r="L73" s="15">
        <v>18</v>
      </c>
      <c r="M73" s="232">
        <f t="shared" si="11"/>
        <v>926.4</v>
      </c>
      <c r="N73" s="3">
        <v>626.70000000000005</v>
      </c>
      <c r="O73" s="3">
        <v>215.3</v>
      </c>
      <c r="P73" s="3">
        <v>55.6</v>
      </c>
      <c r="Q73" s="3">
        <v>21.9</v>
      </c>
      <c r="R73" s="11">
        <v>6.9</v>
      </c>
      <c r="S73" s="270"/>
      <c r="T73" s="255">
        <f t="shared" ref="T73:T76" si="20">U73+V73+W73+X73+Y73+Z73+AA73+AB73+AC73+AD73+AE73+AF73+AG73+AH73+AI73</f>
        <v>92.7</v>
      </c>
      <c r="U73" s="13">
        <v>17.399999999999999</v>
      </c>
      <c r="V73" s="3">
        <v>32.700000000000003</v>
      </c>
      <c r="W73" s="3"/>
      <c r="X73" s="3">
        <v>2.1</v>
      </c>
      <c r="Y73" s="11">
        <v>24</v>
      </c>
      <c r="Z73" s="3"/>
      <c r="AA73" s="3"/>
      <c r="AB73" s="3">
        <v>4.3</v>
      </c>
      <c r="AC73" s="3"/>
      <c r="AD73" s="3"/>
      <c r="AE73" s="3"/>
      <c r="AF73" s="3">
        <v>2.2000000000000002</v>
      </c>
      <c r="AG73" s="3"/>
      <c r="AH73" s="11"/>
      <c r="AI73" s="11">
        <v>10</v>
      </c>
      <c r="AJ73" s="255">
        <f t="shared" si="16"/>
        <v>51.7</v>
      </c>
      <c r="AK73" s="239">
        <v>36.200000000000003</v>
      </c>
      <c r="AL73" s="239">
        <v>15.5</v>
      </c>
      <c r="AM73" s="235">
        <f t="shared" ref="AM73:AM76" si="21">AN73+AO73+AP73+AQ73+AR73+AS73+AT73+AU73+AV73+AW73+AX73+AZ73+AY73+BA73+BB73+BC73+BD73+BE73+BF73+BG73+BH73+BI73+BJ73+BK73</f>
        <v>312.5</v>
      </c>
      <c r="AN73" s="3"/>
      <c r="AO73" s="3"/>
      <c r="AP73" s="3">
        <v>8</v>
      </c>
      <c r="AQ73" s="3">
        <v>45.7</v>
      </c>
      <c r="AR73" s="13"/>
      <c r="AS73" s="3">
        <v>29.7</v>
      </c>
      <c r="AT73" s="3">
        <v>98.9</v>
      </c>
      <c r="AU73" s="3"/>
      <c r="AV73" s="3"/>
      <c r="AW73" s="3">
        <v>28.3</v>
      </c>
      <c r="AX73" s="3">
        <v>19.5</v>
      </c>
      <c r="AY73" s="3"/>
      <c r="AZ73" s="3"/>
      <c r="BA73" s="3"/>
      <c r="BB73" s="3"/>
      <c r="BC73" s="3"/>
      <c r="BD73" s="3"/>
      <c r="BE73" s="11"/>
      <c r="BF73" s="11"/>
      <c r="BG73" s="11">
        <v>17.600000000000001</v>
      </c>
      <c r="BH73" s="11"/>
      <c r="BI73" s="11">
        <v>64.8</v>
      </c>
      <c r="BJ73" s="3"/>
      <c r="BK73" s="3"/>
      <c r="BL73" s="249">
        <f t="shared" si="17"/>
        <v>322.39999999999998</v>
      </c>
      <c r="BM73" s="244"/>
      <c r="BN73" s="13">
        <v>124</v>
      </c>
      <c r="BO73" s="3">
        <v>153.4</v>
      </c>
      <c r="BP73" s="3"/>
      <c r="BQ73" s="183">
        <v>15</v>
      </c>
      <c r="BR73" s="183">
        <v>30</v>
      </c>
      <c r="BS73" s="312"/>
      <c r="BT73" s="255">
        <v>204</v>
      </c>
      <c r="BU73" s="244">
        <f t="shared" si="18"/>
        <v>189.60000000000002</v>
      </c>
      <c r="BV73" s="247">
        <v>189.60000000000002</v>
      </c>
      <c r="BW73" s="13"/>
      <c r="BX73" s="3"/>
      <c r="BY73" s="3"/>
      <c r="BZ73" s="242"/>
      <c r="CA73" s="210">
        <f t="shared" si="19"/>
        <v>20297.500000000004</v>
      </c>
      <c r="CB73" s="30">
        <v>246.4</v>
      </c>
      <c r="CD73" s="229"/>
    </row>
    <row r="74" spans="1:82" ht="16.5" customHeight="1" x14ac:dyDescent="0.25">
      <c r="A74" s="2">
        <v>68</v>
      </c>
      <c r="B74" s="19" t="s">
        <v>66</v>
      </c>
      <c r="C74" s="345">
        <v>8342.1</v>
      </c>
      <c r="D74" s="317">
        <f t="shared" si="12"/>
        <v>1310.6999999999989</v>
      </c>
      <c r="E74" s="272">
        <v>9652.7999999999993</v>
      </c>
      <c r="F74" s="259">
        <v>2915</v>
      </c>
      <c r="G74" s="233">
        <v>2472.1999999999998</v>
      </c>
      <c r="H74" s="262">
        <f t="shared" si="14"/>
        <v>746.6</v>
      </c>
      <c r="I74" s="232"/>
      <c r="J74" s="264">
        <v>23.2</v>
      </c>
      <c r="K74" s="17">
        <f t="shared" si="15"/>
        <v>4.8999999999999986</v>
      </c>
      <c r="L74" s="16">
        <v>18.3</v>
      </c>
      <c r="M74" s="232">
        <f t="shared" si="11"/>
        <v>789</v>
      </c>
      <c r="N74" s="3">
        <v>437.4</v>
      </c>
      <c r="O74" s="3">
        <v>262.10000000000002</v>
      </c>
      <c r="P74" s="3">
        <v>64.2</v>
      </c>
      <c r="Q74" s="3">
        <v>25.3</v>
      </c>
      <c r="R74" s="11">
        <v>0</v>
      </c>
      <c r="S74" s="270"/>
      <c r="T74" s="255">
        <f t="shared" si="20"/>
        <v>121.00000000000001</v>
      </c>
      <c r="U74" s="13">
        <v>11.1</v>
      </c>
      <c r="V74" s="3">
        <v>37.200000000000003</v>
      </c>
      <c r="W74" s="3"/>
      <c r="X74" s="3"/>
      <c r="Y74" s="11">
        <v>48</v>
      </c>
      <c r="Z74" s="3"/>
      <c r="AA74" s="3"/>
      <c r="AB74" s="3">
        <v>9.5</v>
      </c>
      <c r="AC74" s="3"/>
      <c r="AD74" s="3"/>
      <c r="AE74" s="3"/>
      <c r="AF74" s="3">
        <v>5.2</v>
      </c>
      <c r="AG74" s="3"/>
      <c r="AH74" s="11"/>
      <c r="AI74" s="11">
        <v>10</v>
      </c>
      <c r="AJ74" s="255">
        <f t="shared" si="16"/>
        <v>47.5</v>
      </c>
      <c r="AK74" s="239">
        <v>36.200000000000003</v>
      </c>
      <c r="AL74" s="239">
        <v>11.3</v>
      </c>
      <c r="AM74" s="235">
        <f t="shared" si="21"/>
        <v>340.50000000000006</v>
      </c>
      <c r="AN74" s="3"/>
      <c r="AO74" s="3"/>
      <c r="AP74" s="3">
        <v>6.7</v>
      </c>
      <c r="AQ74" s="3"/>
      <c r="AR74" s="13"/>
      <c r="AS74" s="3">
        <v>87.2</v>
      </c>
      <c r="AT74" s="3">
        <v>135.5</v>
      </c>
      <c r="AU74" s="3"/>
      <c r="AV74" s="3"/>
      <c r="AW74" s="3">
        <v>9.1999999999999993</v>
      </c>
      <c r="AX74" s="3">
        <v>19.5</v>
      </c>
      <c r="AY74" s="3"/>
      <c r="AZ74" s="3"/>
      <c r="BA74" s="3"/>
      <c r="BB74" s="3"/>
      <c r="BC74" s="3"/>
      <c r="BD74" s="3"/>
      <c r="BE74" s="11"/>
      <c r="BF74" s="11"/>
      <c r="BG74" s="11">
        <v>17.600000000000001</v>
      </c>
      <c r="BH74" s="11"/>
      <c r="BI74" s="11">
        <v>64.8</v>
      </c>
      <c r="BJ74" s="3"/>
      <c r="BK74" s="3"/>
      <c r="BL74" s="249">
        <f t="shared" si="17"/>
        <v>1578</v>
      </c>
      <c r="BM74" s="244"/>
      <c r="BN74" s="13">
        <v>227</v>
      </c>
      <c r="BO74" s="3">
        <v>1301</v>
      </c>
      <c r="BP74" s="3"/>
      <c r="BQ74" s="183">
        <v>20</v>
      </c>
      <c r="BR74" s="183">
        <v>30</v>
      </c>
      <c r="BS74" s="312"/>
      <c r="BT74" s="255"/>
      <c r="BU74" s="244">
        <f t="shared" si="18"/>
        <v>189.4</v>
      </c>
      <c r="BV74" s="247">
        <v>189.4</v>
      </c>
      <c r="BW74" s="13"/>
      <c r="BX74" s="3"/>
      <c r="BY74" s="3"/>
      <c r="BZ74" s="242"/>
      <c r="CA74" s="210">
        <f t="shared" si="19"/>
        <v>18875.200000000004</v>
      </c>
      <c r="CB74" s="30">
        <v>137.6</v>
      </c>
      <c r="CD74" s="229"/>
    </row>
    <row r="75" spans="1:82" x14ac:dyDescent="0.25">
      <c r="A75" s="2">
        <v>69</v>
      </c>
      <c r="B75" s="19" t="s">
        <v>67</v>
      </c>
      <c r="C75" s="345">
        <v>13558.3</v>
      </c>
      <c r="D75" s="317">
        <f t="shared" si="12"/>
        <v>2130.3000000000011</v>
      </c>
      <c r="E75" s="272">
        <v>15688.6</v>
      </c>
      <c r="F75" s="259">
        <f t="shared" si="13"/>
        <v>4738</v>
      </c>
      <c r="G75" s="233">
        <v>2325.9</v>
      </c>
      <c r="H75" s="262">
        <v>702.5</v>
      </c>
      <c r="I75" s="232"/>
      <c r="J75" s="263">
        <v>26</v>
      </c>
      <c r="K75" s="17">
        <f t="shared" si="15"/>
        <v>14</v>
      </c>
      <c r="L75" s="15">
        <v>12</v>
      </c>
      <c r="M75" s="232">
        <f t="shared" si="11"/>
        <v>1440.6</v>
      </c>
      <c r="N75" s="3">
        <v>832.6</v>
      </c>
      <c r="O75" s="3">
        <v>429</v>
      </c>
      <c r="P75" s="3">
        <v>128.4</v>
      </c>
      <c r="Q75" s="3">
        <v>50.6</v>
      </c>
      <c r="R75" s="11">
        <v>0</v>
      </c>
      <c r="S75" s="270"/>
      <c r="T75" s="255">
        <f t="shared" si="20"/>
        <v>179.3</v>
      </c>
      <c r="U75" s="13">
        <v>27.5</v>
      </c>
      <c r="V75" s="3">
        <v>61.3</v>
      </c>
      <c r="W75" s="3"/>
      <c r="X75" s="3"/>
      <c r="Y75" s="11">
        <v>72</v>
      </c>
      <c r="Z75" s="3"/>
      <c r="AA75" s="3"/>
      <c r="AB75" s="3">
        <v>3.5</v>
      </c>
      <c r="AC75" s="3"/>
      <c r="AD75" s="3"/>
      <c r="AE75" s="3"/>
      <c r="AF75" s="3">
        <v>4.5</v>
      </c>
      <c r="AG75" s="3"/>
      <c r="AH75" s="11"/>
      <c r="AI75" s="11">
        <v>10.5</v>
      </c>
      <c r="AJ75" s="255">
        <f t="shared" si="16"/>
        <v>50.7</v>
      </c>
      <c r="AK75" s="239">
        <v>36.200000000000003</v>
      </c>
      <c r="AL75" s="239">
        <v>14.5</v>
      </c>
      <c r="AM75" s="235">
        <f t="shared" si="21"/>
        <v>427.10000000000008</v>
      </c>
      <c r="AN75" s="3"/>
      <c r="AO75" s="3"/>
      <c r="AP75" s="3">
        <v>8</v>
      </c>
      <c r="AQ75" s="3"/>
      <c r="AR75" s="13"/>
      <c r="AS75" s="3">
        <v>91.3</v>
      </c>
      <c r="AT75" s="3">
        <v>197.8</v>
      </c>
      <c r="AU75" s="3"/>
      <c r="AV75" s="3"/>
      <c r="AW75" s="238">
        <v>28.1</v>
      </c>
      <c r="AX75" s="3">
        <v>19.5</v>
      </c>
      <c r="AY75" s="3"/>
      <c r="AZ75" s="3"/>
      <c r="BA75" s="3"/>
      <c r="BB75" s="3"/>
      <c r="BC75" s="3"/>
      <c r="BD75" s="3"/>
      <c r="BE75" s="11"/>
      <c r="BF75" s="11"/>
      <c r="BG75" s="11">
        <v>17.600000000000001</v>
      </c>
      <c r="BH75" s="11"/>
      <c r="BI75" s="11">
        <v>64.8</v>
      </c>
      <c r="BJ75" s="3"/>
      <c r="BK75" s="3"/>
      <c r="BL75" s="249">
        <f t="shared" si="17"/>
        <v>447</v>
      </c>
      <c r="BM75" s="244"/>
      <c r="BN75" s="13">
        <v>390</v>
      </c>
      <c r="BO75" s="3">
        <v>12</v>
      </c>
      <c r="BP75" s="3"/>
      <c r="BQ75" s="183">
        <v>15</v>
      </c>
      <c r="BR75" s="183">
        <v>30</v>
      </c>
      <c r="BS75" s="312"/>
      <c r="BT75" s="255">
        <v>204</v>
      </c>
      <c r="BU75" s="244">
        <f t="shared" si="18"/>
        <v>362</v>
      </c>
      <c r="BV75" s="247">
        <v>362</v>
      </c>
      <c r="BW75" s="13"/>
      <c r="BX75" s="3"/>
      <c r="BY75" s="3"/>
      <c r="BZ75" s="242"/>
      <c r="CA75" s="210">
        <f t="shared" si="19"/>
        <v>26591.699999999997</v>
      </c>
      <c r="CB75" s="30">
        <v>961.3</v>
      </c>
      <c r="CD75" s="229"/>
    </row>
    <row r="76" spans="1:82" x14ac:dyDescent="0.25">
      <c r="A76" s="224">
        <v>70</v>
      </c>
      <c r="B76" s="19" t="s">
        <v>68</v>
      </c>
      <c r="C76" s="345">
        <v>10334.299999999999</v>
      </c>
      <c r="D76" s="317">
        <f t="shared" si="12"/>
        <v>1623.7000000000007</v>
      </c>
      <c r="E76" s="272">
        <v>11958</v>
      </c>
      <c r="F76" s="259">
        <f t="shared" si="13"/>
        <v>3611.3</v>
      </c>
      <c r="G76" s="233">
        <v>2325.9</v>
      </c>
      <c r="H76" s="262">
        <v>702.5</v>
      </c>
      <c r="I76" s="234"/>
      <c r="J76" s="265">
        <v>16.7</v>
      </c>
      <c r="K76" s="254">
        <f t="shared" si="15"/>
        <v>4.6999999999999993</v>
      </c>
      <c r="L76" s="15">
        <v>12</v>
      </c>
      <c r="M76" s="232">
        <f t="shared" si="11"/>
        <v>1662.7</v>
      </c>
      <c r="N76" s="218">
        <v>1261</v>
      </c>
      <c r="O76" s="243">
        <v>294.39999999999998</v>
      </c>
      <c r="P76" s="12">
        <v>77</v>
      </c>
      <c r="Q76" s="12">
        <v>30.3</v>
      </c>
      <c r="R76" s="12">
        <v>0</v>
      </c>
      <c r="S76" s="271"/>
      <c r="T76" s="255">
        <f t="shared" si="20"/>
        <v>118.60000000000001</v>
      </c>
      <c r="U76" s="218">
        <v>24.1</v>
      </c>
      <c r="V76" s="4">
        <v>49.2</v>
      </c>
      <c r="W76" s="4"/>
      <c r="X76" s="4"/>
      <c r="Y76" s="12">
        <v>26.3</v>
      </c>
      <c r="Z76" s="4"/>
      <c r="AA76" s="4"/>
      <c r="AB76" s="4">
        <v>4</v>
      </c>
      <c r="AC76" s="4"/>
      <c r="AD76" s="4"/>
      <c r="AE76" s="4"/>
      <c r="AF76" s="4"/>
      <c r="AG76" s="4"/>
      <c r="AH76" s="12"/>
      <c r="AI76" s="12">
        <v>15</v>
      </c>
      <c r="AJ76" s="258">
        <f t="shared" si="16"/>
        <v>47.400000000000006</v>
      </c>
      <c r="AK76" s="240">
        <v>36.200000000000003</v>
      </c>
      <c r="AL76" s="240">
        <v>11.2</v>
      </c>
      <c r="AM76" s="235">
        <f t="shared" si="21"/>
        <v>305.29999999999995</v>
      </c>
      <c r="AN76" s="4"/>
      <c r="AO76" s="4"/>
      <c r="AP76" s="4">
        <v>6.7</v>
      </c>
      <c r="AQ76" s="4"/>
      <c r="AR76" s="218"/>
      <c r="AS76" s="4">
        <v>34.799999999999997</v>
      </c>
      <c r="AT76" s="4">
        <v>152.69999999999999</v>
      </c>
      <c r="AU76" s="4"/>
      <c r="AV76" s="4"/>
      <c r="AW76" s="3">
        <v>9.1999999999999993</v>
      </c>
      <c r="AX76" s="4">
        <v>19.5</v>
      </c>
      <c r="AY76" s="4"/>
      <c r="AZ76" s="4"/>
      <c r="BA76" s="4"/>
      <c r="BB76" s="4"/>
      <c r="BC76" s="4"/>
      <c r="BD76" s="4"/>
      <c r="BE76" s="12"/>
      <c r="BF76" s="12"/>
      <c r="BG76" s="12">
        <v>17.600000000000001</v>
      </c>
      <c r="BH76" s="12"/>
      <c r="BI76" s="11">
        <v>64.8</v>
      </c>
      <c r="BJ76" s="3"/>
      <c r="BK76" s="4"/>
      <c r="BL76" s="249">
        <f t="shared" si="17"/>
        <v>1021.3</v>
      </c>
      <c r="BM76" s="283"/>
      <c r="BN76" s="218">
        <v>359</v>
      </c>
      <c r="BO76" s="4">
        <v>647.29999999999995</v>
      </c>
      <c r="BP76" s="4"/>
      <c r="BQ76" s="225">
        <v>15</v>
      </c>
      <c r="BR76" s="183"/>
      <c r="BS76" s="311"/>
      <c r="BT76" s="255">
        <v>204</v>
      </c>
      <c r="BU76" s="244">
        <f t="shared" si="18"/>
        <v>239.60000000000002</v>
      </c>
      <c r="BV76" s="248">
        <v>239.60000000000002</v>
      </c>
      <c r="BW76" s="218"/>
      <c r="BX76" s="4"/>
      <c r="BY76" s="4"/>
      <c r="BZ76" s="252"/>
      <c r="CA76" s="210">
        <f t="shared" si="19"/>
        <v>22213.3</v>
      </c>
      <c r="CB76" s="226">
        <v>200.8</v>
      </c>
      <c r="CD76" s="229"/>
    </row>
    <row r="77" spans="1:82" x14ac:dyDescent="0.25">
      <c r="A77" s="2"/>
      <c r="B77" s="320" t="s">
        <v>381</v>
      </c>
      <c r="C77" s="320"/>
      <c r="D77" s="319"/>
      <c r="E77" s="231"/>
      <c r="F77" s="259"/>
      <c r="G77" s="231"/>
      <c r="H77" s="262"/>
      <c r="I77" s="232"/>
      <c r="J77" s="263"/>
      <c r="K77" s="277"/>
      <c r="L77" s="277"/>
      <c r="M77" s="232"/>
      <c r="N77" s="227"/>
      <c r="O77" s="3"/>
      <c r="P77" s="3"/>
      <c r="Q77" s="3"/>
      <c r="R77" s="227"/>
      <c r="S77" s="270"/>
      <c r="T77" s="260"/>
      <c r="U77" s="227"/>
      <c r="V77" s="227"/>
      <c r="W77" s="227"/>
      <c r="X77" s="227"/>
      <c r="Y77" s="227"/>
      <c r="Z77" s="227"/>
      <c r="AA77" s="227"/>
      <c r="AB77" s="3"/>
      <c r="AC77" s="3"/>
      <c r="AD77" s="3"/>
      <c r="AE77" s="3"/>
      <c r="AF77" s="3"/>
      <c r="AG77" s="3"/>
      <c r="AH77" s="11"/>
      <c r="AI77" s="11"/>
      <c r="AJ77" s="255"/>
      <c r="AK77" s="239"/>
      <c r="AL77" s="239"/>
      <c r="AM77" s="235"/>
      <c r="AN77" s="227"/>
      <c r="AO77" s="13"/>
      <c r="AP77" s="13"/>
      <c r="AQ77" s="13"/>
      <c r="AR77" s="1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11"/>
      <c r="BF77" s="11"/>
      <c r="BG77" s="11"/>
      <c r="BH77" s="11"/>
      <c r="BI77" s="3"/>
      <c r="BJ77" s="3"/>
      <c r="BK77" s="3"/>
      <c r="BL77" s="249">
        <f t="shared" si="17"/>
        <v>0</v>
      </c>
      <c r="BM77" s="326"/>
      <c r="BN77" s="13"/>
      <c r="BO77" s="3"/>
      <c r="BP77" s="3"/>
      <c r="BQ77" s="256"/>
      <c r="BR77" s="183"/>
      <c r="BS77" s="3"/>
      <c r="BT77" s="255"/>
      <c r="BU77" s="262"/>
      <c r="BV77" s="306"/>
      <c r="BW77" s="3"/>
      <c r="BX77" s="13"/>
      <c r="BY77" s="3"/>
      <c r="BZ77" s="227">
        <v>20000</v>
      </c>
      <c r="CA77" s="210">
        <f t="shared" si="19"/>
        <v>0</v>
      </c>
      <c r="CB77" s="30"/>
      <c r="CD77" s="229"/>
    </row>
    <row r="78" spans="1:82" x14ac:dyDescent="0.25">
      <c r="A78" s="2"/>
      <c r="B78" s="320" t="s">
        <v>386</v>
      </c>
      <c r="C78" s="347"/>
      <c r="D78" s="296"/>
      <c r="E78" s="272"/>
      <c r="F78" s="297"/>
      <c r="G78" s="272"/>
      <c r="H78" s="244"/>
      <c r="I78" s="298"/>
      <c r="J78" s="299"/>
      <c r="K78" s="300"/>
      <c r="L78" s="300"/>
      <c r="M78" s="298"/>
      <c r="N78" s="242"/>
      <c r="O78" s="3"/>
      <c r="P78" s="3"/>
      <c r="Q78" s="3"/>
      <c r="R78" s="242"/>
      <c r="S78" s="301"/>
      <c r="T78" s="249"/>
      <c r="U78" s="242"/>
      <c r="V78" s="242"/>
      <c r="W78" s="242"/>
      <c r="X78" s="242"/>
      <c r="Y78" s="242"/>
      <c r="Z78" s="242"/>
      <c r="AA78" s="242"/>
      <c r="AB78" s="187"/>
      <c r="AC78" s="187"/>
      <c r="AD78" s="187"/>
      <c r="AE78" s="187"/>
      <c r="AF78" s="187"/>
      <c r="AG78" s="187"/>
      <c r="AH78" s="184"/>
      <c r="AI78" s="184"/>
      <c r="AJ78" s="302"/>
      <c r="AK78" s="303"/>
      <c r="AL78" s="303"/>
      <c r="AM78" s="304"/>
      <c r="AN78" s="242"/>
      <c r="AO78" s="186"/>
      <c r="AP78" s="186"/>
      <c r="AQ78" s="186"/>
      <c r="AR78" s="186"/>
      <c r="AS78" s="187"/>
      <c r="AT78" s="187"/>
      <c r="AU78" s="187"/>
      <c r="AV78" s="187"/>
      <c r="AW78" s="187"/>
      <c r="AX78" s="187"/>
      <c r="AY78" s="187"/>
      <c r="AZ78" s="187"/>
      <c r="BA78" s="187"/>
      <c r="BB78" s="187"/>
      <c r="BC78" s="187"/>
      <c r="BD78" s="187"/>
      <c r="BE78" s="184"/>
      <c r="BF78" s="184"/>
      <c r="BG78" s="184"/>
      <c r="BH78" s="184"/>
      <c r="BI78" s="184"/>
      <c r="BJ78" s="242"/>
      <c r="BK78" s="242"/>
      <c r="BL78" s="249">
        <f t="shared" si="17"/>
        <v>0</v>
      </c>
      <c r="BM78" s="327"/>
      <c r="BN78" s="186"/>
      <c r="BO78" s="187"/>
      <c r="BP78" s="187"/>
      <c r="BQ78" s="305"/>
      <c r="BR78" s="183"/>
      <c r="BS78" s="187"/>
      <c r="BT78" s="302"/>
      <c r="BU78" s="244"/>
      <c r="BV78" s="307"/>
      <c r="BW78" s="3"/>
      <c r="BX78" s="186"/>
      <c r="BY78" s="186"/>
      <c r="BZ78" s="242"/>
      <c r="CA78" s="210">
        <f t="shared" si="19"/>
        <v>0</v>
      </c>
      <c r="CB78" s="30"/>
      <c r="CD78" s="229"/>
    </row>
    <row r="79" spans="1:82" ht="15.75" thickBot="1" x14ac:dyDescent="0.3">
      <c r="A79" s="321"/>
      <c r="B79" s="251" t="s">
        <v>388</v>
      </c>
      <c r="C79" s="348"/>
      <c r="D79" s="251"/>
      <c r="E79" s="281"/>
      <c r="F79" s="282"/>
      <c r="G79" s="281"/>
      <c r="H79" s="283"/>
      <c r="I79" s="284"/>
      <c r="J79" s="285"/>
      <c r="K79" s="7"/>
      <c r="L79" s="7"/>
      <c r="M79" s="284"/>
      <c r="N79" s="252"/>
      <c r="O79" s="252"/>
      <c r="P79" s="252"/>
      <c r="Q79" s="252"/>
      <c r="R79" s="252"/>
      <c r="S79" s="286"/>
      <c r="T79" s="253"/>
      <c r="U79" s="252"/>
      <c r="V79" s="252"/>
      <c r="W79" s="252"/>
      <c r="X79" s="252"/>
      <c r="Y79" s="252"/>
      <c r="Z79" s="252"/>
      <c r="AA79" s="252"/>
      <c r="AB79" s="238"/>
      <c r="AC79" s="238"/>
      <c r="AD79" s="238"/>
      <c r="AE79" s="238"/>
      <c r="AF79" s="238"/>
      <c r="AG79" s="238"/>
      <c r="AH79" s="287"/>
      <c r="AI79" s="287"/>
      <c r="AJ79" s="288"/>
      <c r="AK79" s="289"/>
      <c r="AL79" s="289"/>
      <c r="AM79" s="290"/>
      <c r="AN79" s="252"/>
      <c r="AO79" s="291"/>
      <c r="AP79" s="291"/>
      <c r="AQ79" s="291"/>
      <c r="AR79" s="291"/>
      <c r="AS79" s="238"/>
      <c r="AT79" s="238"/>
      <c r="AU79" s="238"/>
      <c r="AV79" s="238"/>
      <c r="AW79" s="238"/>
      <c r="AX79" s="238"/>
      <c r="AY79" s="238"/>
      <c r="AZ79" s="238"/>
      <c r="BA79" s="238"/>
      <c r="BB79" s="238"/>
      <c r="BC79" s="238"/>
      <c r="BD79" s="238"/>
      <c r="BE79" s="287"/>
      <c r="BF79" s="287"/>
      <c r="BG79" s="287"/>
      <c r="BH79" s="287"/>
      <c r="BI79" s="287"/>
      <c r="BJ79" s="252"/>
      <c r="BK79" s="252"/>
      <c r="BL79" s="249">
        <f t="shared" si="17"/>
        <v>0</v>
      </c>
      <c r="BM79" s="328"/>
      <c r="BN79" s="291"/>
      <c r="BO79" s="238"/>
      <c r="BP79" s="238"/>
      <c r="BQ79" s="292"/>
      <c r="BR79" s="293"/>
      <c r="BS79" s="238"/>
      <c r="BT79" s="255"/>
      <c r="BU79" s="283"/>
      <c r="BV79" s="308"/>
      <c r="BW79" s="3"/>
      <c r="BX79" s="291"/>
      <c r="BY79" s="291"/>
      <c r="BZ79" s="252"/>
      <c r="CA79" s="210">
        <f t="shared" si="19"/>
        <v>0</v>
      </c>
      <c r="CB79" s="278"/>
      <c r="CD79" s="229"/>
    </row>
    <row r="80" spans="1:82" ht="15.75" thickBot="1" x14ac:dyDescent="0.3">
      <c r="A80" s="420" t="s">
        <v>69</v>
      </c>
      <c r="B80" s="421"/>
      <c r="C80" s="387">
        <f>SUM(C7:C79)</f>
        <v>582222.50000000012</v>
      </c>
      <c r="D80" s="318">
        <f>SUM(D7:D79)</f>
        <v>91479.5</v>
      </c>
      <c r="E80" s="27">
        <f t="shared" ref="E80:BP80" si="22">SUM(E7:E76)</f>
        <v>673702</v>
      </c>
      <c r="F80" s="27">
        <f t="shared" si="22"/>
        <v>203457.99999999994</v>
      </c>
      <c r="G80" s="27">
        <f t="shared" si="22"/>
        <v>137829.5</v>
      </c>
      <c r="H80" s="27">
        <f t="shared" si="22"/>
        <v>41624.700000000019</v>
      </c>
      <c r="I80" s="27">
        <f t="shared" si="22"/>
        <v>0</v>
      </c>
      <c r="J80" s="27">
        <f t="shared" si="22"/>
        <v>1241</v>
      </c>
      <c r="K80" s="27">
        <f t="shared" si="22"/>
        <v>388.49999999999994</v>
      </c>
      <c r="L80" s="27">
        <f t="shared" si="22"/>
        <v>852.5</v>
      </c>
      <c r="M80" s="27">
        <f t="shared" si="22"/>
        <v>56915.399999999994</v>
      </c>
      <c r="N80" s="27">
        <f t="shared" si="22"/>
        <v>35790.999999999993</v>
      </c>
      <c r="O80" s="27">
        <f t="shared" si="22"/>
        <v>14166.700000000003</v>
      </c>
      <c r="P80" s="27">
        <f t="shared" si="22"/>
        <v>4551.8</v>
      </c>
      <c r="Q80" s="27">
        <f t="shared" si="22"/>
        <v>1746.9999999999995</v>
      </c>
      <c r="R80" s="27">
        <f t="shared" si="22"/>
        <v>658.9</v>
      </c>
      <c r="S80" s="27">
        <f t="shared" si="22"/>
        <v>0</v>
      </c>
      <c r="T80" s="27">
        <f t="shared" si="22"/>
        <v>7619.05</v>
      </c>
      <c r="U80" s="27">
        <f t="shared" si="22"/>
        <v>1403.4199999999998</v>
      </c>
      <c r="V80" s="27">
        <f t="shared" si="22"/>
        <v>2594.2799999999993</v>
      </c>
      <c r="W80" s="27">
        <f t="shared" si="22"/>
        <v>0</v>
      </c>
      <c r="X80" s="27">
        <f t="shared" si="22"/>
        <v>56.500000000000007</v>
      </c>
      <c r="Y80" s="27">
        <f t="shared" si="22"/>
        <v>1757.4499999999998</v>
      </c>
      <c r="Z80" s="27">
        <f t="shared" si="22"/>
        <v>0</v>
      </c>
      <c r="AA80" s="27">
        <f t="shared" si="22"/>
        <v>0</v>
      </c>
      <c r="AB80" s="27">
        <f t="shared" si="22"/>
        <v>389.4</v>
      </c>
      <c r="AC80" s="27">
        <f t="shared" si="22"/>
        <v>311.2</v>
      </c>
      <c r="AD80" s="27">
        <f t="shared" si="22"/>
        <v>0</v>
      </c>
      <c r="AE80" s="27">
        <f t="shared" si="22"/>
        <v>0</v>
      </c>
      <c r="AF80" s="27">
        <f t="shared" si="22"/>
        <v>297.99999999999983</v>
      </c>
      <c r="AG80" s="27">
        <f t="shared" si="22"/>
        <v>4.0999999999999996</v>
      </c>
      <c r="AH80" s="27">
        <f t="shared" si="22"/>
        <v>0</v>
      </c>
      <c r="AI80" s="27">
        <f t="shared" si="22"/>
        <v>804.7</v>
      </c>
      <c r="AJ80" s="27">
        <f t="shared" si="22"/>
        <v>3229.7999999999988</v>
      </c>
      <c r="AK80" s="27">
        <f t="shared" si="22"/>
        <v>2465.1000000000004</v>
      </c>
      <c r="AL80" s="27">
        <f t="shared" si="22"/>
        <v>764.70000000000016</v>
      </c>
      <c r="AM80" s="27">
        <f t="shared" si="22"/>
        <v>22724.799999999996</v>
      </c>
      <c r="AN80" s="27">
        <f t="shared" si="22"/>
        <v>360</v>
      </c>
      <c r="AO80" s="27">
        <f t="shared" si="22"/>
        <v>0</v>
      </c>
      <c r="AP80" s="27">
        <f t="shared" si="22"/>
        <v>506.69999999999982</v>
      </c>
      <c r="AQ80" s="27">
        <f t="shared" si="22"/>
        <v>1938.2999999999997</v>
      </c>
      <c r="AR80" s="27">
        <f t="shared" si="22"/>
        <v>33.5</v>
      </c>
      <c r="AS80" s="27">
        <f t="shared" si="22"/>
        <v>3700.5000000000009</v>
      </c>
      <c r="AT80" s="27">
        <f t="shared" si="22"/>
        <v>6913.7999999999975</v>
      </c>
      <c r="AU80" s="27">
        <f t="shared" si="22"/>
        <v>0</v>
      </c>
      <c r="AV80" s="27">
        <f t="shared" si="22"/>
        <v>0</v>
      </c>
      <c r="AW80" s="27">
        <f t="shared" si="22"/>
        <v>1599.1999999999998</v>
      </c>
      <c r="AX80" s="27">
        <f t="shared" si="22"/>
        <v>1365</v>
      </c>
      <c r="AY80" s="27">
        <f t="shared" si="22"/>
        <v>0</v>
      </c>
      <c r="AZ80" s="201">
        <f t="shared" si="22"/>
        <v>0</v>
      </c>
      <c r="BA80" s="201">
        <f t="shared" si="22"/>
        <v>0</v>
      </c>
      <c r="BB80" s="201">
        <f t="shared" si="22"/>
        <v>0</v>
      </c>
      <c r="BC80" s="201">
        <f t="shared" si="22"/>
        <v>0</v>
      </c>
      <c r="BD80" s="201">
        <f t="shared" si="22"/>
        <v>0</v>
      </c>
      <c r="BE80" s="202">
        <f t="shared" si="22"/>
        <v>0</v>
      </c>
      <c r="BF80" s="202">
        <f t="shared" si="22"/>
        <v>0</v>
      </c>
      <c r="BG80" s="202">
        <f t="shared" si="22"/>
        <v>1233.0999999999999</v>
      </c>
      <c r="BH80" s="202">
        <f t="shared" si="22"/>
        <v>542.4</v>
      </c>
      <c r="BI80" s="202">
        <f t="shared" si="22"/>
        <v>4532.3000000000011</v>
      </c>
      <c r="BJ80" s="203">
        <f t="shared" si="22"/>
        <v>0</v>
      </c>
      <c r="BK80" s="203">
        <f t="shared" si="22"/>
        <v>0</v>
      </c>
      <c r="BL80" s="28">
        <f t="shared" si="22"/>
        <v>41565.400000000009</v>
      </c>
      <c r="BM80" s="29">
        <f>SUM(BM7:BM79)</f>
        <v>1641.6999999999998</v>
      </c>
      <c r="BN80" s="200">
        <f t="shared" si="22"/>
        <v>14034.500000000002</v>
      </c>
      <c r="BO80" s="201">
        <f t="shared" si="22"/>
        <v>22804.500000000004</v>
      </c>
      <c r="BP80" s="201">
        <f t="shared" si="22"/>
        <v>0</v>
      </c>
      <c r="BQ80" s="204">
        <f t="shared" ref="BQ80:BT80" si="23">SUM(BQ7:BQ76)</f>
        <v>1059.7</v>
      </c>
      <c r="BR80" s="279">
        <f t="shared" si="23"/>
        <v>2025</v>
      </c>
      <c r="BS80" s="201">
        <f t="shared" si="23"/>
        <v>0</v>
      </c>
      <c r="BT80" s="201">
        <f t="shared" si="23"/>
        <v>6500</v>
      </c>
      <c r="BU80" s="199">
        <f>SUM(BU7:BU77)</f>
        <v>10354.299999999999</v>
      </c>
      <c r="BV80" s="203">
        <f>SUM(BV7:BV76)</f>
        <v>10306.299999999999</v>
      </c>
      <c r="BW80" s="309">
        <f>SUM(BW7:BW76)</f>
        <v>0</v>
      </c>
      <c r="BX80" s="194">
        <f>SUM(BX7:BX76)</f>
        <v>48</v>
      </c>
      <c r="BY80" s="194">
        <f>SUM(BY77:BY77)</f>
        <v>0</v>
      </c>
      <c r="BZ80" s="29">
        <f>SUM(BZ77:BZ77)</f>
        <v>20000</v>
      </c>
      <c r="CA80" s="314">
        <f>E80+F80+G80+H80+I80+J80+M80+S80+T80+AM80+BL80+BT80+BU80+AJ80</f>
        <v>1206763.95</v>
      </c>
      <c r="CB80" s="28">
        <f>SUM(CB7:CB77)</f>
        <v>21598.600000000002</v>
      </c>
    </row>
    <row r="81" spans="6:71" x14ac:dyDescent="0.25">
      <c r="F81" s="313"/>
      <c r="AN81"/>
      <c r="BS81"/>
    </row>
    <row r="82" spans="6:71" x14ac:dyDescent="0.25">
      <c r="F82" s="313"/>
      <c r="AN82"/>
      <c r="BS82"/>
    </row>
    <row r="83" spans="6:71" x14ac:dyDescent="0.25">
      <c r="F83" s="313"/>
      <c r="AN83"/>
      <c r="BS83"/>
    </row>
    <row r="84" spans="6:71" x14ac:dyDescent="0.25">
      <c r="F84" s="313"/>
      <c r="AN84"/>
      <c r="BS84"/>
    </row>
    <row r="85" spans="6:71" x14ac:dyDescent="0.25">
      <c r="F85" s="313"/>
      <c r="AN85"/>
      <c r="BS85"/>
    </row>
    <row r="86" spans="6:71" x14ac:dyDescent="0.25">
      <c r="F86" s="313"/>
      <c r="AN86"/>
      <c r="BS86"/>
    </row>
  </sheetData>
  <mergeCells count="26">
    <mergeCell ref="A1:CA1"/>
    <mergeCell ref="A2:AM2"/>
    <mergeCell ref="E4:F4"/>
    <mergeCell ref="G4:BV4"/>
    <mergeCell ref="CA4:CA6"/>
    <mergeCell ref="C5:C6"/>
    <mergeCell ref="D5:D6"/>
    <mergeCell ref="E5:F5"/>
    <mergeCell ref="G5:H5"/>
    <mergeCell ref="I5:I6"/>
    <mergeCell ref="BU5:BU6"/>
    <mergeCell ref="BV5:BY5"/>
    <mergeCell ref="CB5:CB6"/>
    <mergeCell ref="A80:B80"/>
    <mergeCell ref="U5:AI5"/>
    <mergeCell ref="AJ5:AL5"/>
    <mergeCell ref="AO5:BK5"/>
    <mergeCell ref="BL5:BL6"/>
    <mergeCell ref="BN5:BS5"/>
    <mergeCell ref="BT5:BT6"/>
    <mergeCell ref="J5:J6"/>
    <mergeCell ref="K5:L5"/>
    <mergeCell ref="M5:M6"/>
    <mergeCell ref="N5:R5"/>
    <mergeCell ref="S5:S6"/>
    <mergeCell ref="T5:T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I158"/>
  <sheetViews>
    <sheetView zoomScale="90" zoomScaleNormal="90" workbookViewId="0">
      <selection activeCell="O7" sqref="O7"/>
    </sheetView>
  </sheetViews>
  <sheetFormatPr defaultRowHeight="15" x14ac:dyDescent="0.25"/>
  <cols>
    <col min="1" max="1" width="3.28515625" customWidth="1"/>
    <col min="2" max="2" width="15.28515625" customWidth="1"/>
    <col min="3" max="3" width="11.28515625" customWidth="1"/>
    <col min="4" max="4" width="12.140625" customWidth="1"/>
    <col min="5" max="5" width="13" customWidth="1"/>
    <col min="6" max="6" width="17.42578125" customWidth="1"/>
    <col min="7" max="7" width="14.28515625" customWidth="1"/>
    <col min="8" max="12" width="9.140625" customWidth="1"/>
    <col min="13" max="13" width="12.28515625" customWidth="1"/>
    <col min="14" max="14" width="9.140625" customWidth="1"/>
    <col min="15" max="15" width="11.42578125" customWidth="1"/>
    <col min="16" max="16" width="10.42578125" customWidth="1"/>
    <col min="17" max="18" width="9.140625" customWidth="1"/>
    <col min="19" max="19" width="9.85546875" customWidth="1"/>
    <col min="20" max="23" width="9.140625" customWidth="1"/>
    <col min="24" max="36" width="10.140625" customWidth="1"/>
    <col min="37" max="39" width="9.140625" customWidth="1"/>
    <col min="40" max="40" width="9.140625" style="146" customWidth="1"/>
    <col min="41" max="41" width="8" customWidth="1"/>
    <col min="42" max="42" width="7.85546875" customWidth="1"/>
    <col min="43" max="44" width="9.140625" customWidth="1"/>
    <col min="45" max="46" width="7.42578125" customWidth="1"/>
    <col min="47" max="49" width="9.140625" customWidth="1"/>
    <col min="50" max="50" width="7.85546875" customWidth="1"/>
    <col min="51" max="51" width="8.7109375" customWidth="1"/>
    <col min="52" max="52" width="7.85546875" customWidth="1"/>
    <col min="53" max="54" width="10.7109375" customWidth="1"/>
    <col min="55" max="55" width="8.7109375" customWidth="1"/>
    <col min="56" max="56" width="9.140625" customWidth="1"/>
    <col min="57" max="57" width="10.7109375" customWidth="1"/>
    <col min="58" max="58" width="9.140625" customWidth="1"/>
    <col min="59" max="59" width="7.42578125" customWidth="1"/>
    <col min="60" max="60" width="6.42578125" customWidth="1"/>
    <col min="61" max="61" width="7.5703125" customWidth="1"/>
    <col min="62" max="62" width="11.42578125" customWidth="1"/>
    <col min="63" max="65" width="9.140625" customWidth="1"/>
    <col min="66" max="66" width="9.5703125" customWidth="1"/>
    <col min="67" max="67" width="9.140625" customWidth="1"/>
    <col min="68" max="68" width="10.28515625" customWidth="1"/>
    <col min="69" max="69" width="9.140625" customWidth="1"/>
    <col min="70" max="70" width="8.140625" customWidth="1"/>
    <col min="71" max="71" width="10.7109375" style="146" customWidth="1"/>
    <col min="72" max="74" width="9.140625" customWidth="1"/>
    <col min="75" max="75" width="12.42578125" customWidth="1"/>
    <col min="76" max="76" width="11.140625" customWidth="1"/>
    <col min="77" max="78" width="12" customWidth="1"/>
    <col min="79" max="79" width="13" customWidth="1"/>
    <col min="80" max="80" width="21.5703125" customWidth="1"/>
    <col min="81" max="81" width="13.28515625" customWidth="1"/>
    <col min="82" max="82" width="13.140625" customWidth="1"/>
    <col min="85" max="85" width="12.85546875" customWidth="1"/>
    <col min="87" max="87" width="10.42578125" bestFit="1" customWidth="1"/>
  </cols>
  <sheetData>
    <row r="1" spans="1:87" ht="23.25" x14ac:dyDescent="0.35">
      <c r="A1" s="401" t="s">
        <v>183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  <c r="AD1" s="401"/>
      <c r="AE1" s="401"/>
      <c r="AF1" s="401"/>
      <c r="AG1" s="401"/>
      <c r="AH1" s="401"/>
      <c r="AI1" s="401"/>
      <c r="AJ1" s="401"/>
      <c r="AK1" s="401"/>
      <c r="AL1" s="401"/>
      <c r="AM1" s="401"/>
      <c r="AN1" s="401"/>
      <c r="AO1" s="401"/>
      <c r="AP1" s="401"/>
      <c r="AQ1" s="401"/>
      <c r="AR1" s="401"/>
      <c r="AS1" s="401"/>
      <c r="AT1" s="401"/>
      <c r="AU1" s="401"/>
      <c r="AV1" s="401"/>
      <c r="AW1" s="401"/>
      <c r="AX1" s="401"/>
      <c r="AY1" s="401"/>
      <c r="AZ1" s="401"/>
      <c r="BA1" s="401"/>
      <c r="BB1" s="401"/>
      <c r="BC1" s="401"/>
      <c r="BD1" s="401"/>
      <c r="BE1" s="401"/>
      <c r="BF1" s="401"/>
      <c r="BG1" s="401"/>
      <c r="BH1" s="401"/>
      <c r="BI1" s="401"/>
      <c r="BJ1" s="401"/>
      <c r="BK1" s="401"/>
      <c r="BL1" s="401"/>
      <c r="BM1" s="401"/>
      <c r="BN1" s="401"/>
      <c r="BO1" s="401"/>
      <c r="BP1" s="401"/>
      <c r="BQ1" s="401"/>
      <c r="BR1" s="401"/>
      <c r="BS1" s="401"/>
      <c r="BT1" s="401"/>
      <c r="BU1" s="401"/>
      <c r="BV1" s="401"/>
      <c r="BW1" s="401"/>
      <c r="BX1" s="401"/>
      <c r="BY1" s="401"/>
      <c r="BZ1" s="401"/>
      <c r="CA1" s="401"/>
      <c r="CB1" s="331"/>
    </row>
    <row r="2" spans="1:87" ht="18.75" x14ac:dyDescent="0.3">
      <c r="A2" s="402"/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W2" s="402"/>
      <c r="X2" s="402"/>
      <c r="Y2" s="402"/>
      <c r="Z2" s="402"/>
      <c r="AA2" s="402"/>
      <c r="AB2" s="402"/>
      <c r="AC2" s="402"/>
      <c r="AD2" s="402"/>
      <c r="AE2" s="402"/>
      <c r="AF2" s="402"/>
      <c r="AG2" s="402"/>
      <c r="AH2" s="402"/>
      <c r="AI2" s="402"/>
      <c r="AJ2" s="402"/>
      <c r="AK2" s="402"/>
      <c r="AL2" s="402"/>
      <c r="AM2" s="402"/>
      <c r="AN2" s="206"/>
      <c r="AO2" s="332"/>
      <c r="AP2" s="332"/>
      <c r="AQ2" s="332"/>
      <c r="AR2" s="332"/>
      <c r="AS2" s="332"/>
      <c r="AT2" s="332"/>
      <c r="AU2" s="332"/>
      <c r="AV2" s="332"/>
      <c r="AW2" s="332"/>
      <c r="AX2" s="332"/>
      <c r="AY2" s="332"/>
      <c r="AZ2" s="332"/>
      <c r="BA2" s="332"/>
      <c r="BB2" s="332"/>
      <c r="BC2" s="332"/>
      <c r="BD2" s="332"/>
      <c r="BE2" s="332"/>
      <c r="BF2" s="332"/>
      <c r="BG2" s="332"/>
      <c r="BH2" s="332"/>
      <c r="BI2" s="332"/>
      <c r="BJ2" s="332"/>
      <c r="BK2" s="332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1"/>
      <c r="CB2" s="1"/>
    </row>
    <row r="3" spans="1:87" ht="22.5" customHeight="1" thickBot="1" x14ac:dyDescent="0.35">
      <c r="A3" s="195" t="s">
        <v>79</v>
      </c>
      <c r="B3" s="195"/>
      <c r="C3" s="195"/>
      <c r="D3" s="195"/>
      <c r="E3" s="196"/>
      <c r="F3" s="198"/>
      <c r="G3" s="198"/>
      <c r="H3" s="198"/>
      <c r="I3" s="198"/>
      <c r="J3" s="198"/>
      <c r="K3" s="198"/>
      <c r="L3" s="198"/>
      <c r="M3" s="198"/>
      <c r="N3" s="198">
        <v>1.0248999999999999</v>
      </c>
      <c r="O3" s="198"/>
      <c r="P3" s="198">
        <v>1.0388900000000001</v>
      </c>
      <c r="Q3" s="198"/>
      <c r="R3" s="198">
        <v>1.0606</v>
      </c>
      <c r="S3" s="198"/>
      <c r="T3" s="198"/>
      <c r="U3" s="198">
        <v>1</v>
      </c>
      <c r="V3" s="198">
        <v>1</v>
      </c>
      <c r="W3" s="198">
        <v>1</v>
      </c>
      <c r="X3" s="198">
        <v>1</v>
      </c>
      <c r="Y3" s="197"/>
      <c r="Z3" s="197"/>
      <c r="AA3" s="197"/>
      <c r="AB3" s="198">
        <v>0.18106</v>
      </c>
      <c r="AC3" s="197"/>
      <c r="AD3" s="197"/>
      <c r="AE3" s="197"/>
      <c r="AF3" s="197"/>
      <c r="AG3" s="198">
        <v>1</v>
      </c>
      <c r="AH3" s="198"/>
      <c r="AI3" s="198"/>
      <c r="AJ3" s="198"/>
      <c r="AK3" s="198"/>
      <c r="AL3" s="198"/>
      <c r="AM3" s="198"/>
      <c r="AN3" s="207"/>
      <c r="AO3" s="198"/>
      <c r="AP3" s="198"/>
      <c r="AQ3" s="198"/>
      <c r="AR3" s="198"/>
      <c r="AS3" s="198"/>
      <c r="AT3" s="198"/>
      <c r="AU3" s="198"/>
      <c r="AV3" s="198"/>
      <c r="AW3" s="198"/>
      <c r="AX3" s="198"/>
      <c r="AY3" s="198"/>
      <c r="AZ3" s="198"/>
      <c r="BA3" s="198"/>
      <c r="BB3" s="198"/>
      <c r="BC3" s="198"/>
      <c r="BD3" s="198"/>
      <c r="BE3" s="198"/>
      <c r="BF3" s="198"/>
      <c r="BG3" s="198"/>
      <c r="BH3" s="198"/>
      <c r="BI3" s="198"/>
      <c r="BJ3" s="198"/>
      <c r="BK3" s="198"/>
      <c r="BL3" s="198"/>
      <c r="BM3" s="198"/>
      <c r="BN3" s="198"/>
      <c r="BO3" s="198"/>
      <c r="BP3" s="198"/>
      <c r="BQ3" s="198"/>
      <c r="BR3" s="198"/>
      <c r="BS3" s="198"/>
      <c r="BT3" s="198"/>
      <c r="BU3" s="198"/>
      <c r="BV3" s="198"/>
      <c r="BW3" s="198"/>
      <c r="BX3" s="198"/>
      <c r="BY3" s="198"/>
      <c r="BZ3" s="250"/>
      <c r="CA3" s="209"/>
      <c r="CB3" s="31"/>
    </row>
    <row r="4" spans="1:87" ht="17.25" customHeight="1" thickBot="1" x14ac:dyDescent="0.3">
      <c r="A4" s="213"/>
      <c r="B4" s="212"/>
      <c r="C4" s="316"/>
      <c r="D4" s="316"/>
      <c r="E4" s="444" t="s">
        <v>80</v>
      </c>
      <c r="F4" s="445"/>
      <c r="G4" s="444" t="s">
        <v>121</v>
      </c>
      <c r="H4" s="446"/>
      <c r="I4" s="446"/>
      <c r="J4" s="446"/>
      <c r="K4" s="446"/>
      <c r="L4" s="446"/>
      <c r="M4" s="446"/>
      <c r="N4" s="446"/>
      <c r="O4" s="446"/>
      <c r="P4" s="446"/>
      <c r="Q4" s="446"/>
      <c r="R4" s="446"/>
      <c r="S4" s="446"/>
      <c r="T4" s="446"/>
      <c r="U4" s="446"/>
      <c r="V4" s="446"/>
      <c r="W4" s="446"/>
      <c r="X4" s="446"/>
      <c r="Y4" s="446"/>
      <c r="Z4" s="446"/>
      <c r="AA4" s="446"/>
      <c r="AB4" s="446"/>
      <c r="AC4" s="446"/>
      <c r="AD4" s="446"/>
      <c r="AE4" s="446"/>
      <c r="AF4" s="446"/>
      <c r="AG4" s="446"/>
      <c r="AH4" s="446"/>
      <c r="AI4" s="446"/>
      <c r="AJ4" s="446"/>
      <c r="AK4" s="446"/>
      <c r="AL4" s="446"/>
      <c r="AM4" s="446"/>
      <c r="AN4" s="446"/>
      <c r="AO4" s="446"/>
      <c r="AP4" s="446"/>
      <c r="AQ4" s="446"/>
      <c r="AR4" s="446"/>
      <c r="AS4" s="446"/>
      <c r="AT4" s="446"/>
      <c r="AU4" s="446"/>
      <c r="AV4" s="446"/>
      <c r="AW4" s="446"/>
      <c r="AX4" s="446"/>
      <c r="AY4" s="446"/>
      <c r="AZ4" s="446"/>
      <c r="BA4" s="446"/>
      <c r="BB4" s="446"/>
      <c r="BC4" s="446"/>
      <c r="BD4" s="446"/>
      <c r="BE4" s="446"/>
      <c r="BF4" s="446"/>
      <c r="BG4" s="446"/>
      <c r="BH4" s="446"/>
      <c r="BI4" s="446"/>
      <c r="BJ4" s="446"/>
      <c r="BK4" s="446"/>
      <c r="BL4" s="446"/>
      <c r="BM4" s="446"/>
      <c r="BN4" s="446"/>
      <c r="BO4" s="446"/>
      <c r="BP4" s="446"/>
      <c r="BQ4" s="446"/>
      <c r="BR4" s="446"/>
      <c r="BS4" s="446"/>
      <c r="BT4" s="446"/>
      <c r="BU4" s="446"/>
      <c r="BV4" s="445"/>
      <c r="BW4" s="333"/>
      <c r="BX4" s="337"/>
      <c r="BY4" s="337"/>
      <c r="BZ4" s="337"/>
      <c r="CA4" s="422" t="s">
        <v>99</v>
      </c>
      <c r="CB4" s="336"/>
    </row>
    <row r="5" spans="1:87" ht="78.75" customHeight="1" thickBot="1" x14ac:dyDescent="0.3">
      <c r="A5" s="214"/>
      <c r="B5" s="344" t="s">
        <v>107</v>
      </c>
      <c r="C5" s="434" t="s">
        <v>390</v>
      </c>
      <c r="D5" s="434" t="s">
        <v>398</v>
      </c>
      <c r="E5" s="440" t="s">
        <v>122</v>
      </c>
      <c r="F5" s="439"/>
      <c r="G5" s="438" t="s">
        <v>344</v>
      </c>
      <c r="H5" s="440"/>
      <c r="I5" s="441" t="s">
        <v>347</v>
      </c>
      <c r="J5" s="403" t="s">
        <v>0</v>
      </c>
      <c r="K5" s="425" t="s">
        <v>81</v>
      </c>
      <c r="L5" s="426"/>
      <c r="M5" s="405" t="s">
        <v>1</v>
      </c>
      <c r="N5" s="430"/>
      <c r="O5" s="430"/>
      <c r="P5" s="430"/>
      <c r="Q5" s="430"/>
      <c r="R5" s="430"/>
      <c r="S5" s="407" t="s">
        <v>104</v>
      </c>
      <c r="T5" s="416" t="s">
        <v>350</v>
      </c>
      <c r="U5" s="409" t="s">
        <v>81</v>
      </c>
      <c r="V5" s="409"/>
      <c r="W5" s="409"/>
      <c r="X5" s="409"/>
      <c r="Y5" s="409"/>
      <c r="Z5" s="409"/>
      <c r="AA5" s="409"/>
      <c r="AB5" s="409"/>
      <c r="AC5" s="409"/>
      <c r="AD5" s="409"/>
      <c r="AE5" s="409"/>
      <c r="AF5" s="409"/>
      <c r="AG5" s="409"/>
      <c r="AH5" s="409"/>
      <c r="AI5" s="410"/>
      <c r="AJ5" s="411" t="s">
        <v>120</v>
      </c>
      <c r="AK5" s="412"/>
      <c r="AL5" s="413"/>
      <c r="AM5" s="192" t="s">
        <v>346</v>
      </c>
      <c r="AN5" s="205" t="s">
        <v>345</v>
      </c>
      <c r="AO5" s="425" t="s">
        <v>376</v>
      </c>
      <c r="AP5" s="426"/>
      <c r="AQ5" s="426"/>
      <c r="AR5" s="426"/>
      <c r="AS5" s="426"/>
      <c r="AT5" s="426"/>
      <c r="AU5" s="426"/>
      <c r="AV5" s="426"/>
      <c r="AW5" s="426"/>
      <c r="AX5" s="426"/>
      <c r="AY5" s="426"/>
      <c r="AZ5" s="426"/>
      <c r="BA5" s="426"/>
      <c r="BB5" s="426"/>
      <c r="BC5" s="426"/>
      <c r="BD5" s="426"/>
      <c r="BE5" s="426"/>
      <c r="BF5" s="426"/>
      <c r="BG5" s="426"/>
      <c r="BH5" s="426"/>
      <c r="BI5" s="426"/>
      <c r="BJ5" s="426"/>
      <c r="BK5" s="427"/>
      <c r="BL5" s="431" t="s">
        <v>3</v>
      </c>
      <c r="BM5" s="324"/>
      <c r="BN5" s="425" t="s">
        <v>81</v>
      </c>
      <c r="BO5" s="426"/>
      <c r="BP5" s="426"/>
      <c r="BQ5" s="426"/>
      <c r="BR5" s="426"/>
      <c r="BS5" s="427"/>
      <c r="BT5" s="414" t="s">
        <v>395</v>
      </c>
      <c r="BU5" s="414" t="s">
        <v>4</v>
      </c>
      <c r="BV5" s="428" t="s">
        <v>81</v>
      </c>
      <c r="BW5" s="429"/>
      <c r="BX5" s="429"/>
      <c r="BY5" s="429"/>
      <c r="BZ5" s="251"/>
      <c r="CA5" s="418"/>
      <c r="CB5" s="418" t="s">
        <v>123</v>
      </c>
    </row>
    <row r="6" spans="1:87" ht="106.5" customHeight="1" thickBot="1" x14ac:dyDescent="0.3">
      <c r="A6" s="215"/>
      <c r="B6" s="344"/>
      <c r="C6" s="434"/>
      <c r="D6" s="434"/>
      <c r="E6" s="334" t="s">
        <v>75</v>
      </c>
      <c r="F6" s="236" t="s">
        <v>77</v>
      </c>
      <c r="G6" s="339" t="s">
        <v>76</v>
      </c>
      <c r="H6" s="261" t="s">
        <v>78</v>
      </c>
      <c r="I6" s="447"/>
      <c r="J6" s="448"/>
      <c r="K6" s="10" t="s">
        <v>82</v>
      </c>
      <c r="L6" s="23" t="s">
        <v>83</v>
      </c>
      <c r="M6" s="449"/>
      <c r="N6" s="228" t="s">
        <v>84</v>
      </c>
      <c r="O6" s="228" t="s">
        <v>374</v>
      </c>
      <c r="P6" s="228" t="s">
        <v>85</v>
      </c>
      <c r="Q6" s="228" t="s">
        <v>86</v>
      </c>
      <c r="R6" s="266" t="s">
        <v>87</v>
      </c>
      <c r="S6" s="408"/>
      <c r="T6" s="417"/>
      <c r="U6" s="10" t="s">
        <v>88</v>
      </c>
      <c r="V6" s="193" t="s">
        <v>89</v>
      </c>
      <c r="W6" s="8" t="s">
        <v>105</v>
      </c>
      <c r="X6" s="8" t="s">
        <v>90</v>
      </c>
      <c r="Y6" s="8" t="s">
        <v>106</v>
      </c>
      <c r="Z6" s="8" t="s">
        <v>109</v>
      </c>
      <c r="AA6" s="8" t="s">
        <v>331</v>
      </c>
      <c r="AB6" s="8" t="s">
        <v>110</v>
      </c>
      <c r="AC6" s="8" t="s">
        <v>333</v>
      </c>
      <c r="AD6" s="8" t="s">
        <v>111</v>
      </c>
      <c r="AE6" s="8" t="s">
        <v>332</v>
      </c>
      <c r="AF6" s="219" t="s">
        <v>349</v>
      </c>
      <c r="AG6" s="8" t="s">
        <v>112</v>
      </c>
      <c r="AH6" s="8" t="s">
        <v>334</v>
      </c>
      <c r="AI6" s="23" t="s">
        <v>113</v>
      </c>
      <c r="AJ6" s="257" t="s">
        <v>119</v>
      </c>
      <c r="AK6" s="26" t="s">
        <v>320</v>
      </c>
      <c r="AL6" s="26" t="s">
        <v>377</v>
      </c>
      <c r="AM6" s="241" t="s">
        <v>2</v>
      </c>
      <c r="AN6" s="208" t="s">
        <v>348</v>
      </c>
      <c r="AO6" s="8" t="s">
        <v>338</v>
      </c>
      <c r="AP6" s="25" t="s">
        <v>339</v>
      </c>
      <c r="AQ6" s="25" t="s">
        <v>340</v>
      </c>
      <c r="AR6" s="294" t="s">
        <v>379</v>
      </c>
      <c r="AS6" s="25" t="s">
        <v>211</v>
      </c>
      <c r="AT6" s="25" t="s">
        <v>378</v>
      </c>
      <c r="AU6" s="8" t="s">
        <v>91</v>
      </c>
      <c r="AV6" s="8" t="s">
        <v>92</v>
      </c>
      <c r="AW6" s="25" t="s">
        <v>101</v>
      </c>
      <c r="AX6" s="25" t="s">
        <v>100</v>
      </c>
      <c r="AY6" s="8" t="s">
        <v>93</v>
      </c>
      <c r="AZ6" s="25" t="s">
        <v>102</v>
      </c>
      <c r="BA6" s="295" t="s">
        <v>114</v>
      </c>
      <c r="BB6" s="8" t="s">
        <v>115</v>
      </c>
      <c r="BC6" s="191" t="s">
        <v>103</v>
      </c>
      <c r="BD6" s="8" t="s">
        <v>124</v>
      </c>
      <c r="BE6" s="23" t="s">
        <v>116</v>
      </c>
      <c r="BF6" s="23" t="s">
        <v>117</v>
      </c>
      <c r="BG6" s="220" t="s">
        <v>94</v>
      </c>
      <c r="BH6" s="220" t="s">
        <v>337</v>
      </c>
      <c r="BI6" s="20" t="s">
        <v>380</v>
      </c>
      <c r="BJ6" s="23" t="s">
        <v>336</v>
      </c>
      <c r="BK6" s="20" t="s">
        <v>335</v>
      </c>
      <c r="BL6" s="432"/>
      <c r="BM6" s="325" t="s">
        <v>394</v>
      </c>
      <c r="BN6" s="221" t="s">
        <v>95</v>
      </c>
      <c r="BO6" s="222" t="s">
        <v>96</v>
      </c>
      <c r="BP6" s="189" t="s">
        <v>97</v>
      </c>
      <c r="BQ6" s="190" t="s">
        <v>98</v>
      </c>
      <c r="BR6" s="189" t="s">
        <v>341</v>
      </c>
      <c r="BS6" s="185" t="s">
        <v>118</v>
      </c>
      <c r="BT6" s="443"/>
      <c r="BU6" s="415"/>
      <c r="BV6" s="192" t="s">
        <v>343</v>
      </c>
      <c r="BW6" s="192" t="s">
        <v>342</v>
      </c>
      <c r="BX6" s="217" t="s">
        <v>351</v>
      </c>
      <c r="BY6" s="338" t="s">
        <v>352</v>
      </c>
      <c r="BZ6" s="217" t="s">
        <v>381</v>
      </c>
      <c r="CA6" s="419"/>
      <c r="CB6" s="419"/>
      <c r="CC6" s="274" t="s">
        <v>382</v>
      </c>
      <c r="CD6" s="251" t="s">
        <v>384</v>
      </c>
      <c r="CE6" s="275" t="s">
        <v>383</v>
      </c>
      <c r="CF6" s="42" t="s">
        <v>385</v>
      </c>
    </row>
    <row r="7" spans="1:87" x14ac:dyDescent="0.25">
      <c r="A7" s="2">
        <v>1</v>
      </c>
      <c r="B7" s="345" t="s">
        <v>5</v>
      </c>
      <c r="C7" s="345">
        <v>5359.4</v>
      </c>
      <c r="D7" s="346">
        <f>E7-C7</f>
        <v>842.10000000000036</v>
      </c>
      <c r="E7" s="342">
        <v>6201.5</v>
      </c>
      <c r="F7" s="259">
        <f>ROUND(E7*30.2%,1)</f>
        <v>1872.9</v>
      </c>
      <c r="G7" s="231">
        <v>1364.6</v>
      </c>
      <c r="H7" s="262">
        <f>ROUND((G7*30.2%),1)</f>
        <v>412.1</v>
      </c>
      <c r="I7" s="232"/>
      <c r="J7" s="263">
        <v>16.7</v>
      </c>
      <c r="K7" s="17">
        <f>J7-L7</f>
        <v>4.6999999999999993</v>
      </c>
      <c r="L7" s="14">
        <v>12</v>
      </c>
      <c r="M7" s="232">
        <f t="shared" ref="M7:M70" si="0">N7+O7+P7+Q7+R7</f>
        <v>463.90000000000009</v>
      </c>
      <c r="N7" s="3">
        <v>335.3</v>
      </c>
      <c r="O7" s="3">
        <v>91.9</v>
      </c>
      <c r="P7" s="3">
        <v>26.6</v>
      </c>
      <c r="Q7" s="3">
        <v>10.1</v>
      </c>
      <c r="R7" s="267">
        <v>0</v>
      </c>
      <c r="S7" s="269"/>
      <c r="T7" s="268">
        <f>U7+V7+W7+X7+Y7+Z7+AA7+AB7+AC7+AD7+AE7+AF7+AG7+AH7+AI7</f>
        <v>88.9</v>
      </c>
      <c r="U7" s="13">
        <v>14</v>
      </c>
      <c r="V7" s="3">
        <v>14</v>
      </c>
      <c r="W7" s="3"/>
      <c r="X7" s="3"/>
      <c r="Y7" s="11">
        <v>20.399999999999999</v>
      </c>
      <c r="Z7" s="3"/>
      <c r="AA7" s="3"/>
      <c r="AB7" s="3">
        <v>8</v>
      </c>
      <c r="AC7" s="3"/>
      <c r="AD7" s="3"/>
      <c r="AE7" s="3"/>
      <c r="AF7" s="3">
        <v>22.5</v>
      </c>
      <c r="AG7" s="3"/>
      <c r="AH7" s="11"/>
      <c r="AI7" s="11">
        <v>10</v>
      </c>
      <c r="AJ7" s="255">
        <f>AK7+AL7</f>
        <v>61.2</v>
      </c>
      <c r="AK7" s="239">
        <v>36.200000000000003</v>
      </c>
      <c r="AL7" s="239">
        <v>25</v>
      </c>
      <c r="AM7" s="235">
        <f>AN7+AO7+AP7+AQ7+AR7+AS7+AT7+AU7+AV7+AW7+AX7+AZ7+AY7+BA7+BB7+BC7+BD7+BE7+BF7+BG7+BH7+BI7+BJ7+BK7</f>
        <v>314</v>
      </c>
      <c r="AN7" s="3"/>
      <c r="AO7" s="3"/>
      <c r="AP7" s="3">
        <v>8</v>
      </c>
      <c r="AQ7" s="3">
        <v>60</v>
      </c>
      <c r="AR7" s="13"/>
      <c r="AS7" s="3">
        <v>30</v>
      </c>
      <c r="AT7" s="3">
        <v>86</v>
      </c>
      <c r="AU7" s="3"/>
      <c r="AV7" s="3"/>
      <c r="AW7" s="3">
        <v>28.1</v>
      </c>
      <c r="AX7" s="3">
        <v>19.5</v>
      </c>
      <c r="AY7" s="3"/>
      <c r="AZ7" s="3"/>
      <c r="BA7" s="3"/>
      <c r="BB7" s="3"/>
      <c r="BC7" s="3"/>
      <c r="BD7" s="3"/>
      <c r="BE7" s="11"/>
      <c r="BF7" s="11"/>
      <c r="BG7" s="11">
        <v>17.600000000000001</v>
      </c>
      <c r="BH7" s="11"/>
      <c r="BI7" s="11">
        <v>64.8</v>
      </c>
      <c r="BJ7" s="3"/>
      <c r="BK7" s="3"/>
      <c r="BL7" s="249">
        <f>BN7+BO7+BP7+BQ7+BR7+BS7+BM7</f>
        <v>157.80000000000001</v>
      </c>
      <c r="BM7" s="244"/>
      <c r="BN7" s="186">
        <v>118.4</v>
      </c>
      <c r="BO7" s="187">
        <v>4.4000000000000004</v>
      </c>
      <c r="BP7" s="187"/>
      <c r="BQ7" s="188">
        <v>15</v>
      </c>
      <c r="BR7" s="315">
        <v>20</v>
      </c>
      <c r="BS7" s="310"/>
      <c r="BT7" s="255"/>
      <c r="BU7" s="244">
        <f>BV7+BW7+BX7+BY7+BZ7</f>
        <v>66</v>
      </c>
      <c r="BV7" s="245">
        <v>66</v>
      </c>
      <c r="BW7" s="186"/>
      <c r="BX7" s="246"/>
      <c r="BY7" s="246"/>
      <c r="BZ7" s="242"/>
      <c r="CA7" s="210">
        <f>E7+F7+G7+H7+I7+J7+M7+S7+T7+AJ7+AM7+BL7+BT7+BU7</f>
        <v>11019.6</v>
      </c>
      <c r="CB7" s="211">
        <v>204.2</v>
      </c>
      <c r="CC7" s="229">
        <f t="shared" ref="CC7:CC70" si="1">E7+F7</f>
        <v>8074.4</v>
      </c>
      <c r="CD7" s="229">
        <f>G7+H7+J7+M7+S7+T7+AM7+BL7+BU7+BT7</f>
        <v>2884.0000000000005</v>
      </c>
      <c r="CE7" s="216">
        <f>AJ7</f>
        <v>61.2</v>
      </c>
      <c r="CG7" s="229"/>
      <c r="CI7" s="229"/>
    </row>
    <row r="8" spans="1:87" x14ac:dyDescent="0.25">
      <c r="A8" s="2">
        <v>2</v>
      </c>
      <c r="B8" s="345" t="s">
        <v>6</v>
      </c>
      <c r="C8" s="345">
        <v>3497.7</v>
      </c>
      <c r="D8" s="346">
        <f t="shared" ref="D8:D71" si="2">E8-C8</f>
        <v>549.60000000000036</v>
      </c>
      <c r="E8" s="343">
        <v>4047.3</v>
      </c>
      <c r="F8" s="259">
        <f t="shared" ref="F8:F71" si="3">ROUND(E8*30.2%,1)</f>
        <v>1222.3</v>
      </c>
      <c r="G8" s="231">
        <v>1016.5</v>
      </c>
      <c r="H8" s="262">
        <f t="shared" ref="H8:H71" si="4">ROUND((G8*30.2%),1)</f>
        <v>307</v>
      </c>
      <c r="I8" s="232"/>
      <c r="J8" s="263">
        <v>19.7</v>
      </c>
      <c r="K8" s="17">
        <f t="shared" ref="K8:K71" si="5">J8-L8</f>
        <v>8.6999999999999993</v>
      </c>
      <c r="L8" s="14">
        <v>11</v>
      </c>
      <c r="M8" s="232">
        <f t="shared" si="0"/>
        <v>337.50000000000006</v>
      </c>
      <c r="N8" s="3">
        <v>232.3</v>
      </c>
      <c r="O8" s="3">
        <v>54.1</v>
      </c>
      <c r="P8" s="3">
        <v>26.6</v>
      </c>
      <c r="Q8" s="3">
        <v>10.1</v>
      </c>
      <c r="R8" s="11">
        <v>14.4</v>
      </c>
      <c r="S8" s="329"/>
      <c r="T8" s="255">
        <f>U8+V8+W8+X8+Y8+Z8+AA8+AB8+AC8+AD8+AE8+AF8+AG8+AH8+AI8</f>
        <v>66.099999999999994</v>
      </c>
      <c r="U8" s="13">
        <v>12.5</v>
      </c>
      <c r="V8" s="3">
        <v>16.600000000000001</v>
      </c>
      <c r="W8" s="3"/>
      <c r="X8" s="3"/>
      <c r="Y8" s="11">
        <v>7.6</v>
      </c>
      <c r="Z8" s="3"/>
      <c r="AA8" s="3"/>
      <c r="AB8" s="3">
        <v>3.9</v>
      </c>
      <c r="AC8" s="3"/>
      <c r="AD8" s="3"/>
      <c r="AE8" s="3"/>
      <c r="AF8" s="3">
        <v>20.5</v>
      </c>
      <c r="AG8" s="3"/>
      <c r="AH8" s="11"/>
      <c r="AI8" s="11">
        <v>5</v>
      </c>
      <c r="AJ8" s="255">
        <f t="shared" ref="AJ8:AJ71" si="6">AK8+AL8</f>
        <v>43</v>
      </c>
      <c r="AK8" s="239">
        <v>36.200000000000003</v>
      </c>
      <c r="AL8" s="239">
        <v>6.8</v>
      </c>
      <c r="AM8" s="235">
        <f>AN8+AO8+AP8+AQ8+AR8+AS8+AT8+AU8+AV8+AW8+AX8+AZ8+AY8+BA8+BB8+BC8+BD8+BE8+BF8+BG8+BH8+BI8+BJ8+BK8</f>
        <v>222.09999999999997</v>
      </c>
      <c r="AN8" s="3"/>
      <c r="AO8" s="3"/>
      <c r="AP8" s="3">
        <v>6.7</v>
      </c>
      <c r="AQ8" s="3"/>
      <c r="AR8" s="13"/>
      <c r="AS8" s="3">
        <v>27.4</v>
      </c>
      <c r="AT8" s="3">
        <v>58</v>
      </c>
      <c r="AU8" s="3"/>
      <c r="AV8" s="3"/>
      <c r="AW8" s="3">
        <v>28.1</v>
      </c>
      <c r="AX8" s="3">
        <v>19.5</v>
      </c>
      <c r="AY8" s="3"/>
      <c r="AZ8" s="3"/>
      <c r="BA8" s="3"/>
      <c r="BB8" s="3"/>
      <c r="BC8" s="3"/>
      <c r="BD8" s="3"/>
      <c r="BE8" s="11"/>
      <c r="BF8" s="11"/>
      <c r="BG8" s="11">
        <v>17.600000000000001</v>
      </c>
      <c r="BH8" s="11"/>
      <c r="BI8" s="11">
        <v>64.8</v>
      </c>
      <c r="BJ8" s="3"/>
      <c r="BK8" s="3"/>
      <c r="BL8" s="249">
        <f t="shared" ref="BL8:BL71" si="7">BN8+BO8+BP8+BQ8+BR8+BS8+BM8</f>
        <v>193.79999999999998</v>
      </c>
      <c r="BM8" s="244"/>
      <c r="BN8" s="13">
        <v>144.6</v>
      </c>
      <c r="BO8" s="3">
        <v>4.2</v>
      </c>
      <c r="BP8" s="3"/>
      <c r="BQ8" s="183">
        <v>15</v>
      </c>
      <c r="BR8" s="183">
        <v>30</v>
      </c>
      <c r="BS8" s="310"/>
      <c r="BT8" s="255"/>
      <c r="BU8" s="244">
        <f t="shared" ref="BU8:BU71" si="8">BV8+BW8+BX8+BY8+BZ8</f>
        <v>74</v>
      </c>
      <c r="BV8" s="247">
        <v>74</v>
      </c>
      <c r="BW8" s="13"/>
      <c r="BX8" s="3"/>
      <c r="BY8" s="3"/>
      <c r="BZ8" s="242"/>
      <c r="CA8" s="210">
        <f t="shared" ref="CA8:CA71" si="9">E8+F8+G8+H8+I8+J8+M8+S8+T8+AJ8+AM8+BL8+BT8+BU8</f>
        <v>7549.3000000000011</v>
      </c>
      <c r="CB8" s="30">
        <v>100.2</v>
      </c>
      <c r="CC8" s="229">
        <f t="shared" si="1"/>
        <v>5269.6</v>
      </c>
      <c r="CD8" s="229">
        <f t="shared" ref="CD8:CD71" si="10">G8+H8+J8+M8+S8+T8+AM8+BL8+BU8+BT8</f>
        <v>2236.6999999999998</v>
      </c>
      <c r="CE8" s="216">
        <f t="shared" ref="CE8:CE71" si="11">AJ8</f>
        <v>43</v>
      </c>
      <c r="CG8" s="229"/>
      <c r="CI8" s="229"/>
    </row>
    <row r="9" spans="1:87" x14ac:dyDescent="0.25">
      <c r="A9" s="2">
        <v>3</v>
      </c>
      <c r="B9" s="345" t="s">
        <v>7</v>
      </c>
      <c r="C9" s="345">
        <v>6798.6</v>
      </c>
      <c r="D9" s="346">
        <f t="shared" si="2"/>
        <v>1068.1999999999998</v>
      </c>
      <c r="E9" s="343">
        <v>7866.8</v>
      </c>
      <c r="F9" s="259">
        <f t="shared" si="3"/>
        <v>2375.8000000000002</v>
      </c>
      <c r="G9" s="231">
        <v>1786.3</v>
      </c>
      <c r="H9" s="262">
        <f t="shared" si="4"/>
        <v>539.5</v>
      </c>
      <c r="I9" s="232"/>
      <c r="J9" s="263">
        <v>16.7</v>
      </c>
      <c r="K9" s="17">
        <f t="shared" si="5"/>
        <v>4.6999999999999993</v>
      </c>
      <c r="L9" s="14">
        <v>12</v>
      </c>
      <c r="M9" s="232">
        <f t="shared" si="0"/>
        <v>624.29999999999995</v>
      </c>
      <c r="N9" s="3">
        <v>365.8</v>
      </c>
      <c r="O9" s="3">
        <v>173</v>
      </c>
      <c r="P9" s="3">
        <v>62</v>
      </c>
      <c r="Q9" s="3">
        <v>23.5</v>
      </c>
      <c r="R9" s="11">
        <v>0</v>
      </c>
      <c r="S9" s="270"/>
      <c r="T9" s="255">
        <f t="shared" ref="T9:T72" si="12">U9+V9+W9+X9+Y9+Z9+AA9+AB9+AC9+AD9+AE9+AF9+AG9+AH9+AI9</f>
        <v>132.4</v>
      </c>
      <c r="U9" s="13">
        <v>19</v>
      </c>
      <c r="V9" s="3">
        <v>51</v>
      </c>
      <c r="W9" s="3"/>
      <c r="X9" s="3"/>
      <c r="Y9" s="11">
        <v>36</v>
      </c>
      <c r="Z9" s="3"/>
      <c r="AA9" s="3"/>
      <c r="AB9" s="3">
        <v>3.4</v>
      </c>
      <c r="AC9" s="3"/>
      <c r="AD9" s="3"/>
      <c r="AE9" s="3"/>
      <c r="AF9" s="3">
        <v>18</v>
      </c>
      <c r="AG9" s="3"/>
      <c r="AH9" s="11"/>
      <c r="AI9" s="11">
        <v>5</v>
      </c>
      <c r="AJ9" s="255">
        <f t="shared" si="6"/>
        <v>53.800000000000004</v>
      </c>
      <c r="AK9" s="239">
        <v>41.2</v>
      </c>
      <c r="AL9" s="239">
        <v>12.6</v>
      </c>
      <c r="AM9" s="235">
        <f t="shared" ref="AM9:AM72" si="13">AN9+AO9+AP9+AQ9+AR9+AS9+AT9+AU9+AV9+AW9+AX9+AZ9+AY9+BA9+BB9+BC9+BD9+BE9+BF9+BG9+BH9+BI9+BJ9+BK9</f>
        <v>279.7</v>
      </c>
      <c r="AN9" s="3"/>
      <c r="AO9" s="3"/>
      <c r="AP9" s="3">
        <v>8</v>
      </c>
      <c r="AQ9" s="3"/>
      <c r="AR9" s="13"/>
      <c r="AS9" s="3">
        <v>45</v>
      </c>
      <c r="AT9" s="3">
        <v>96.7</v>
      </c>
      <c r="AU9" s="3"/>
      <c r="AV9" s="3"/>
      <c r="AW9" s="3">
        <v>28.1</v>
      </c>
      <c r="AX9" s="3">
        <v>19.5</v>
      </c>
      <c r="AY9" s="3"/>
      <c r="AZ9" s="3"/>
      <c r="BA9" s="3"/>
      <c r="BB9" s="3"/>
      <c r="BC9" s="3"/>
      <c r="BD9" s="3"/>
      <c r="BE9" s="11"/>
      <c r="BF9" s="11"/>
      <c r="BG9" s="11">
        <v>17.600000000000001</v>
      </c>
      <c r="BH9" s="11"/>
      <c r="BI9" s="11">
        <v>64.8</v>
      </c>
      <c r="BJ9" s="3"/>
      <c r="BK9" s="3"/>
      <c r="BL9" s="249">
        <f t="shared" si="7"/>
        <v>383</v>
      </c>
      <c r="BM9" s="244"/>
      <c r="BN9" s="13">
        <v>162</v>
      </c>
      <c r="BO9" s="3">
        <v>176</v>
      </c>
      <c r="BP9" s="3"/>
      <c r="BQ9" s="183">
        <v>15</v>
      </c>
      <c r="BR9" s="183">
        <v>30</v>
      </c>
      <c r="BS9" s="310"/>
      <c r="BT9" s="255"/>
      <c r="BU9" s="244">
        <f t="shared" si="8"/>
        <v>109.5</v>
      </c>
      <c r="BV9" s="247">
        <v>109.5</v>
      </c>
      <c r="BW9" s="13"/>
      <c r="BX9" s="3"/>
      <c r="BY9" s="3"/>
      <c r="BZ9" s="242"/>
      <c r="CA9" s="210">
        <f t="shared" si="9"/>
        <v>14167.8</v>
      </c>
      <c r="CB9" s="30">
        <v>216.6</v>
      </c>
      <c r="CC9" s="229">
        <f t="shared" si="1"/>
        <v>10242.6</v>
      </c>
      <c r="CD9" s="229">
        <f t="shared" si="10"/>
        <v>3871.4</v>
      </c>
      <c r="CE9" s="216">
        <f t="shared" si="11"/>
        <v>53.800000000000004</v>
      </c>
      <c r="CG9" s="229"/>
      <c r="CI9" s="229"/>
    </row>
    <row r="10" spans="1:87" x14ac:dyDescent="0.25">
      <c r="A10" s="2">
        <v>4</v>
      </c>
      <c r="B10" s="345" t="s">
        <v>8</v>
      </c>
      <c r="C10" s="345">
        <v>4944.3999999999996</v>
      </c>
      <c r="D10" s="346">
        <f t="shared" si="2"/>
        <v>776.90000000000055</v>
      </c>
      <c r="E10" s="343">
        <v>5721.3</v>
      </c>
      <c r="F10" s="259">
        <f t="shared" si="3"/>
        <v>1727.8</v>
      </c>
      <c r="G10" s="231">
        <v>1443.5</v>
      </c>
      <c r="H10" s="262">
        <f t="shared" si="4"/>
        <v>435.9</v>
      </c>
      <c r="I10" s="232"/>
      <c r="J10" s="263">
        <v>16.7</v>
      </c>
      <c r="K10" s="17">
        <f t="shared" si="5"/>
        <v>4.6999999999999993</v>
      </c>
      <c r="L10" s="14">
        <v>12</v>
      </c>
      <c r="M10" s="232">
        <f t="shared" si="0"/>
        <v>375.50000000000006</v>
      </c>
      <c r="N10" s="3">
        <v>208.3</v>
      </c>
      <c r="O10" s="3">
        <v>130.5</v>
      </c>
      <c r="P10" s="3">
        <v>26.6</v>
      </c>
      <c r="Q10" s="3">
        <v>10.1</v>
      </c>
      <c r="R10" s="11">
        <v>0</v>
      </c>
      <c r="S10" s="270"/>
      <c r="T10" s="255">
        <f t="shared" si="12"/>
        <v>54.7</v>
      </c>
      <c r="U10" s="13">
        <v>9.1999999999999993</v>
      </c>
      <c r="V10" s="3">
        <v>17</v>
      </c>
      <c r="W10" s="3"/>
      <c r="X10" s="3"/>
      <c r="Y10" s="11"/>
      <c r="Z10" s="3"/>
      <c r="AA10" s="3"/>
      <c r="AB10" s="3">
        <v>5.5</v>
      </c>
      <c r="AC10" s="3"/>
      <c r="AD10" s="3"/>
      <c r="AE10" s="3"/>
      <c r="AF10" s="3">
        <v>18</v>
      </c>
      <c r="AG10" s="3"/>
      <c r="AH10" s="11"/>
      <c r="AI10" s="11">
        <v>5</v>
      </c>
      <c r="AJ10" s="255">
        <f t="shared" si="6"/>
        <v>52.7</v>
      </c>
      <c r="AK10" s="239">
        <v>46.2</v>
      </c>
      <c r="AL10" s="239">
        <v>6.5</v>
      </c>
      <c r="AM10" s="235">
        <f t="shared" si="13"/>
        <v>294</v>
      </c>
      <c r="AN10" s="3"/>
      <c r="AO10" s="3"/>
      <c r="AP10" s="3">
        <v>6.1</v>
      </c>
      <c r="AQ10" s="3">
        <v>60</v>
      </c>
      <c r="AR10" s="13"/>
      <c r="AS10" s="3">
        <v>29.2</v>
      </c>
      <c r="AT10" s="3">
        <v>68.8</v>
      </c>
      <c r="AU10" s="3"/>
      <c r="AV10" s="3"/>
      <c r="AW10" s="3">
        <v>28</v>
      </c>
      <c r="AX10" s="3">
        <v>19.5</v>
      </c>
      <c r="AY10" s="3"/>
      <c r="AZ10" s="3"/>
      <c r="BA10" s="3"/>
      <c r="BB10" s="3"/>
      <c r="BC10" s="3"/>
      <c r="BD10" s="3"/>
      <c r="BE10" s="11"/>
      <c r="BF10" s="11"/>
      <c r="BG10" s="11">
        <v>17.600000000000001</v>
      </c>
      <c r="BH10" s="11"/>
      <c r="BI10" s="11">
        <v>64.8</v>
      </c>
      <c r="BJ10" s="3"/>
      <c r="BK10" s="3"/>
      <c r="BL10" s="249">
        <f t="shared" si="7"/>
        <v>167.8</v>
      </c>
      <c r="BM10" s="244"/>
      <c r="BN10" s="13">
        <v>32.1</v>
      </c>
      <c r="BO10" s="3">
        <v>90.7</v>
      </c>
      <c r="BP10" s="3"/>
      <c r="BQ10" s="183">
        <v>15</v>
      </c>
      <c r="BR10" s="183">
        <v>30</v>
      </c>
      <c r="BS10" s="310"/>
      <c r="BT10" s="255"/>
      <c r="BU10" s="244">
        <f t="shared" si="8"/>
        <v>72.2</v>
      </c>
      <c r="BV10" s="247">
        <v>72.2</v>
      </c>
      <c r="BW10" s="13"/>
      <c r="BX10" s="3"/>
      <c r="BY10" s="3"/>
      <c r="BZ10" s="242"/>
      <c r="CA10" s="210">
        <f t="shared" si="9"/>
        <v>10362.100000000002</v>
      </c>
      <c r="CB10" s="30">
        <v>254.7</v>
      </c>
      <c r="CC10" s="229">
        <f t="shared" si="1"/>
        <v>7449.1</v>
      </c>
      <c r="CD10" s="229">
        <f t="shared" si="10"/>
        <v>2860.3</v>
      </c>
      <c r="CE10" s="216">
        <f t="shared" si="11"/>
        <v>52.7</v>
      </c>
      <c r="CG10" s="229"/>
      <c r="CI10" s="229"/>
    </row>
    <row r="11" spans="1:87" x14ac:dyDescent="0.25">
      <c r="A11" s="2">
        <v>5</v>
      </c>
      <c r="B11" s="345" t="s">
        <v>9</v>
      </c>
      <c r="C11" s="345">
        <v>4615.6000000000004</v>
      </c>
      <c r="D11" s="346">
        <f t="shared" si="2"/>
        <v>725.19999999999982</v>
      </c>
      <c r="E11" s="343">
        <v>5340.8</v>
      </c>
      <c r="F11" s="259">
        <f t="shared" si="3"/>
        <v>1612.9</v>
      </c>
      <c r="G11" s="231">
        <v>1443.5</v>
      </c>
      <c r="H11" s="262">
        <f t="shared" si="4"/>
        <v>435.9</v>
      </c>
      <c r="I11" s="232"/>
      <c r="J11" s="263">
        <v>17.600000000000001</v>
      </c>
      <c r="K11" s="17">
        <f t="shared" si="5"/>
        <v>5.6000000000000014</v>
      </c>
      <c r="L11" s="14">
        <v>12</v>
      </c>
      <c r="M11" s="232">
        <f t="shared" si="0"/>
        <v>448.4</v>
      </c>
      <c r="N11" s="3">
        <v>208.2</v>
      </c>
      <c r="O11" s="3">
        <v>173</v>
      </c>
      <c r="P11" s="3">
        <v>48.7</v>
      </c>
      <c r="Q11" s="3">
        <v>18.5</v>
      </c>
      <c r="R11" s="11">
        <v>0</v>
      </c>
      <c r="S11" s="270"/>
      <c r="T11" s="255">
        <f t="shared" si="12"/>
        <v>73.7</v>
      </c>
      <c r="U11" s="13">
        <v>13</v>
      </c>
      <c r="V11" s="3">
        <v>17.7</v>
      </c>
      <c r="W11" s="3"/>
      <c r="X11" s="3"/>
      <c r="Y11" s="11">
        <v>12</v>
      </c>
      <c r="Z11" s="3"/>
      <c r="AA11" s="3"/>
      <c r="AB11" s="3">
        <v>8</v>
      </c>
      <c r="AC11" s="3"/>
      <c r="AD11" s="3"/>
      <c r="AE11" s="3"/>
      <c r="AF11" s="3">
        <v>18</v>
      </c>
      <c r="AG11" s="3"/>
      <c r="AH11" s="11"/>
      <c r="AI11" s="11">
        <v>5</v>
      </c>
      <c r="AJ11" s="255">
        <f t="shared" si="6"/>
        <v>33.1</v>
      </c>
      <c r="AK11" s="239">
        <v>29.1</v>
      </c>
      <c r="AL11" s="239">
        <v>4</v>
      </c>
      <c r="AM11" s="235">
        <f t="shared" si="13"/>
        <v>242.60000000000002</v>
      </c>
      <c r="AN11" s="3"/>
      <c r="AO11" s="3"/>
      <c r="AP11" s="3">
        <v>6.7</v>
      </c>
      <c r="AQ11" s="3"/>
      <c r="AR11" s="13"/>
      <c r="AS11" s="3">
        <v>28.5</v>
      </c>
      <c r="AT11" s="3">
        <v>77.400000000000006</v>
      </c>
      <c r="AU11" s="3"/>
      <c r="AV11" s="3"/>
      <c r="AW11" s="3">
        <v>28.1</v>
      </c>
      <c r="AX11" s="3">
        <v>19.5</v>
      </c>
      <c r="AY11" s="3"/>
      <c r="AZ11" s="3"/>
      <c r="BA11" s="3"/>
      <c r="BB11" s="3"/>
      <c r="BC11" s="3"/>
      <c r="BD11" s="3"/>
      <c r="BE11" s="11"/>
      <c r="BF11" s="11"/>
      <c r="BG11" s="11">
        <v>17.600000000000001</v>
      </c>
      <c r="BH11" s="11"/>
      <c r="BI11" s="11">
        <v>64.8</v>
      </c>
      <c r="BJ11" s="3"/>
      <c r="BK11" s="3"/>
      <c r="BL11" s="249">
        <f t="shared" si="7"/>
        <v>136.30000000000001</v>
      </c>
      <c r="BM11" s="244"/>
      <c r="BN11" s="13">
        <v>54.3</v>
      </c>
      <c r="BO11" s="3">
        <v>37</v>
      </c>
      <c r="BP11" s="3"/>
      <c r="BQ11" s="183">
        <v>15</v>
      </c>
      <c r="BR11" s="183">
        <v>30</v>
      </c>
      <c r="BS11" s="310"/>
      <c r="BT11" s="255"/>
      <c r="BU11" s="244">
        <f t="shared" si="8"/>
        <v>77.2</v>
      </c>
      <c r="BV11" s="247">
        <v>77.2</v>
      </c>
      <c r="BW11" s="13"/>
      <c r="BX11" s="3"/>
      <c r="BY11" s="3"/>
      <c r="BZ11" s="242"/>
      <c r="CA11" s="210">
        <f t="shared" si="9"/>
        <v>9862.0000000000018</v>
      </c>
      <c r="CB11" s="30">
        <v>108.2</v>
      </c>
      <c r="CC11" s="229">
        <f t="shared" si="1"/>
        <v>6953.7000000000007</v>
      </c>
      <c r="CD11" s="229">
        <f t="shared" si="10"/>
        <v>2875.2</v>
      </c>
      <c r="CE11" s="216">
        <f t="shared" si="11"/>
        <v>33.1</v>
      </c>
      <c r="CG11" s="229"/>
      <c r="CI11" s="229"/>
    </row>
    <row r="12" spans="1:87" x14ac:dyDescent="0.25">
      <c r="A12" s="2">
        <v>6</v>
      </c>
      <c r="B12" s="345" t="s">
        <v>10</v>
      </c>
      <c r="C12" s="345">
        <v>16587.599999999999</v>
      </c>
      <c r="D12" s="346">
        <f t="shared" si="2"/>
        <v>2606.3000000000029</v>
      </c>
      <c r="E12" s="343">
        <v>19193.900000000001</v>
      </c>
      <c r="F12" s="259">
        <f t="shared" si="3"/>
        <v>5796.6</v>
      </c>
      <c r="G12" s="231">
        <v>2786.7</v>
      </c>
      <c r="H12" s="262">
        <f t="shared" si="4"/>
        <v>841.6</v>
      </c>
      <c r="I12" s="232"/>
      <c r="J12" s="263">
        <v>28.4</v>
      </c>
      <c r="K12" s="17">
        <f t="shared" si="5"/>
        <v>16.2</v>
      </c>
      <c r="L12" s="14">
        <v>12.2</v>
      </c>
      <c r="M12" s="232">
        <f t="shared" si="0"/>
        <v>1289.3</v>
      </c>
      <c r="N12" s="3">
        <v>786.5</v>
      </c>
      <c r="O12" s="3">
        <v>252.4</v>
      </c>
      <c r="P12" s="3">
        <v>181.6</v>
      </c>
      <c r="Q12" s="3">
        <v>68.8</v>
      </c>
      <c r="R12" s="11">
        <v>0</v>
      </c>
      <c r="S12" s="270"/>
      <c r="T12" s="255">
        <f t="shared" si="12"/>
        <v>222.7</v>
      </c>
      <c r="U12" s="13">
        <v>18.5</v>
      </c>
      <c r="V12" s="3">
        <v>128.4</v>
      </c>
      <c r="W12" s="3"/>
      <c r="X12" s="3"/>
      <c r="Y12" s="11">
        <v>30</v>
      </c>
      <c r="Z12" s="3"/>
      <c r="AA12" s="3"/>
      <c r="AB12" s="3">
        <v>8.6999999999999993</v>
      </c>
      <c r="AC12" s="3"/>
      <c r="AD12" s="3"/>
      <c r="AE12" s="3"/>
      <c r="AF12" s="3">
        <v>18</v>
      </c>
      <c r="AG12" s="3">
        <v>4.0999999999999996</v>
      </c>
      <c r="AH12" s="11"/>
      <c r="AI12" s="11">
        <v>15</v>
      </c>
      <c r="AJ12" s="255">
        <f t="shared" si="6"/>
        <v>50.3</v>
      </c>
      <c r="AK12" s="239">
        <v>35.799999999999997</v>
      </c>
      <c r="AL12" s="239">
        <v>14.5</v>
      </c>
      <c r="AM12" s="235">
        <f t="shared" si="13"/>
        <v>255.7</v>
      </c>
      <c r="AN12" s="3"/>
      <c r="AO12" s="3"/>
      <c r="AP12" s="3">
        <v>6.7</v>
      </c>
      <c r="AQ12" s="3"/>
      <c r="AR12" s="13"/>
      <c r="AS12" s="3">
        <v>119</v>
      </c>
      <c r="AT12" s="146"/>
      <c r="AU12" s="3"/>
      <c r="AV12" s="3"/>
      <c r="AW12" s="3">
        <v>28.1</v>
      </c>
      <c r="AX12" s="3">
        <v>19.5</v>
      </c>
      <c r="AY12" s="3"/>
      <c r="AZ12" s="3"/>
      <c r="BA12" s="3"/>
      <c r="BB12" s="3"/>
      <c r="BC12" s="3"/>
      <c r="BD12" s="3"/>
      <c r="BE12" s="11"/>
      <c r="BF12" s="11"/>
      <c r="BG12" s="11">
        <v>17.600000000000001</v>
      </c>
      <c r="BH12" s="11"/>
      <c r="BI12" s="11">
        <v>64.8</v>
      </c>
      <c r="BJ12" s="3"/>
      <c r="BK12" s="3"/>
      <c r="BL12" s="249">
        <f t="shared" si="7"/>
        <v>770</v>
      </c>
      <c r="BM12" s="244"/>
      <c r="BN12" s="13">
        <v>288</v>
      </c>
      <c r="BO12" s="3">
        <v>437</v>
      </c>
      <c r="BP12" s="3"/>
      <c r="BQ12" s="183">
        <v>15</v>
      </c>
      <c r="BR12" s="183">
        <v>30</v>
      </c>
      <c r="BS12" s="310"/>
      <c r="BT12" s="255">
        <v>203</v>
      </c>
      <c r="BU12" s="244">
        <f t="shared" si="8"/>
        <v>274.39999999999998</v>
      </c>
      <c r="BV12" s="247">
        <v>274.39999999999998</v>
      </c>
      <c r="BW12" s="13"/>
      <c r="BX12" s="3"/>
      <c r="BY12" s="3"/>
      <c r="BZ12" s="242"/>
      <c r="CA12" s="210">
        <f t="shared" si="9"/>
        <v>31712.600000000002</v>
      </c>
      <c r="CB12" s="30">
        <v>604</v>
      </c>
      <c r="CC12" s="229">
        <f t="shared" si="1"/>
        <v>24990.5</v>
      </c>
      <c r="CD12" s="229">
        <f t="shared" si="10"/>
        <v>6671.7999999999993</v>
      </c>
      <c r="CE12" s="216">
        <f t="shared" si="11"/>
        <v>50.3</v>
      </c>
      <c r="CG12" s="229"/>
      <c r="CI12" s="229"/>
    </row>
    <row r="13" spans="1:87" x14ac:dyDescent="0.25">
      <c r="A13" s="2">
        <v>7</v>
      </c>
      <c r="B13" s="345" t="s">
        <v>11</v>
      </c>
      <c r="C13" s="345">
        <v>6587.6</v>
      </c>
      <c r="D13" s="346">
        <f t="shared" si="2"/>
        <v>1035.0999999999995</v>
      </c>
      <c r="E13" s="343">
        <v>7622.7</v>
      </c>
      <c r="F13" s="259">
        <f t="shared" si="3"/>
        <v>2302.1</v>
      </c>
      <c r="G13" s="231">
        <v>1707.8</v>
      </c>
      <c r="H13" s="262">
        <f t="shared" si="4"/>
        <v>515.79999999999995</v>
      </c>
      <c r="I13" s="232"/>
      <c r="J13" s="263">
        <v>20.3</v>
      </c>
      <c r="K13" s="17">
        <f t="shared" si="5"/>
        <v>8.1000000000000014</v>
      </c>
      <c r="L13" s="14">
        <v>12.2</v>
      </c>
      <c r="M13" s="232">
        <f t="shared" si="0"/>
        <v>584.90000000000009</v>
      </c>
      <c r="N13" s="3">
        <v>353.5</v>
      </c>
      <c r="O13" s="3">
        <v>194.7</v>
      </c>
      <c r="P13" s="3">
        <v>26.6</v>
      </c>
      <c r="Q13" s="3">
        <v>10.1</v>
      </c>
      <c r="R13" s="11">
        <v>0</v>
      </c>
      <c r="S13" s="270"/>
      <c r="T13" s="255">
        <f t="shared" si="12"/>
        <v>90.5</v>
      </c>
      <c r="U13" s="13">
        <v>14.1</v>
      </c>
      <c r="V13" s="3">
        <v>28.4</v>
      </c>
      <c r="W13" s="3"/>
      <c r="X13" s="3"/>
      <c r="Y13" s="11">
        <v>12</v>
      </c>
      <c r="Z13" s="3"/>
      <c r="AA13" s="3"/>
      <c r="AB13" s="3">
        <v>8</v>
      </c>
      <c r="AC13" s="3"/>
      <c r="AD13" s="3"/>
      <c r="AE13" s="3"/>
      <c r="AF13" s="3">
        <v>18</v>
      </c>
      <c r="AG13" s="3"/>
      <c r="AH13" s="11"/>
      <c r="AI13" s="11">
        <v>10</v>
      </c>
      <c r="AJ13" s="255">
        <f t="shared" si="6"/>
        <v>52.400000000000006</v>
      </c>
      <c r="AK13" s="239">
        <v>36.200000000000003</v>
      </c>
      <c r="AL13" s="239">
        <v>16.2</v>
      </c>
      <c r="AM13" s="235">
        <f t="shared" si="13"/>
        <v>321</v>
      </c>
      <c r="AN13" s="3"/>
      <c r="AO13" s="3"/>
      <c r="AP13" s="3">
        <v>6.7</v>
      </c>
      <c r="AQ13" s="3">
        <v>37.5</v>
      </c>
      <c r="AR13" s="13"/>
      <c r="AS13" s="3">
        <v>52.2</v>
      </c>
      <c r="AT13" s="3">
        <v>94.6</v>
      </c>
      <c r="AU13" s="3"/>
      <c r="AV13" s="3"/>
      <c r="AW13" s="3">
        <v>28.1</v>
      </c>
      <c r="AX13" s="3">
        <v>19.5</v>
      </c>
      <c r="AY13" s="3"/>
      <c r="AZ13" s="3"/>
      <c r="BA13" s="3"/>
      <c r="BB13" s="3"/>
      <c r="BC13" s="3"/>
      <c r="BD13" s="3"/>
      <c r="BE13" s="11"/>
      <c r="BF13" s="11"/>
      <c r="BG13" s="11">
        <v>17.600000000000001</v>
      </c>
      <c r="BH13" s="11"/>
      <c r="BI13" s="11">
        <v>64.8</v>
      </c>
      <c r="BJ13" s="3"/>
      <c r="BK13" s="3"/>
      <c r="BL13" s="249">
        <f t="shared" si="7"/>
        <v>527.79999999999995</v>
      </c>
      <c r="BM13" s="244"/>
      <c r="BN13" s="13">
        <v>128.5</v>
      </c>
      <c r="BO13" s="3">
        <v>354.3</v>
      </c>
      <c r="BP13" s="3"/>
      <c r="BQ13" s="183">
        <v>15</v>
      </c>
      <c r="BR13" s="183">
        <v>30</v>
      </c>
      <c r="BS13" s="310"/>
      <c r="BT13" s="255"/>
      <c r="BU13" s="244">
        <f t="shared" si="8"/>
        <v>139.19999999999999</v>
      </c>
      <c r="BV13" s="247">
        <v>139.19999999999999</v>
      </c>
      <c r="BW13" s="13"/>
      <c r="BX13" s="3"/>
      <c r="BY13" s="3"/>
      <c r="BZ13" s="242"/>
      <c r="CA13" s="210">
        <f t="shared" si="9"/>
        <v>13884.499999999996</v>
      </c>
      <c r="CB13" s="30">
        <v>282.10000000000002</v>
      </c>
      <c r="CC13" s="229">
        <f t="shared" si="1"/>
        <v>9924.7999999999993</v>
      </c>
      <c r="CD13" s="229">
        <f t="shared" si="10"/>
        <v>3907.3</v>
      </c>
      <c r="CE13" s="216">
        <f t="shared" si="11"/>
        <v>52.400000000000006</v>
      </c>
      <c r="CG13" s="229"/>
      <c r="CI13" s="229"/>
    </row>
    <row r="14" spans="1:87" ht="14.25" customHeight="1" x14ac:dyDescent="0.25">
      <c r="A14" s="2">
        <v>8</v>
      </c>
      <c r="B14" s="345" t="s">
        <v>12</v>
      </c>
      <c r="C14" s="345">
        <v>7405.2</v>
      </c>
      <c r="D14" s="346">
        <f t="shared" si="2"/>
        <v>1163.5000000000009</v>
      </c>
      <c r="E14" s="343">
        <v>8568.7000000000007</v>
      </c>
      <c r="F14" s="259">
        <f t="shared" si="3"/>
        <v>2587.6999999999998</v>
      </c>
      <c r="G14" s="231">
        <v>1707.8</v>
      </c>
      <c r="H14" s="262">
        <f t="shared" si="4"/>
        <v>515.79999999999995</v>
      </c>
      <c r="I14" s="232"/>
      <c r="J14" s="263">
        <v>17.8</v>
      </c>
      <c r="K14" s="17">
        <f t="shared" si="5"/>
        <v>5.6000000000000014</v>
      </c>
      <c r="L14" s="14">
        <v>12.2</v>
      </c>
      <c r="M14" s="232">
        <f t="shared" si="0"/>
        <v>540.5</v>
      </c>
      <c r="N14" s="3">
        <v>301.5</v>
      </c>
      <c r="O14" s="3">
        <v>129.1</v>
      </c>
      <c r="P14" s="3">
        <v>79.7</v>
      </c>
      <c r="Q14" s="3">
        <v>30.2</v>
      </c>
      <c r="R14" s="11">
        <v>0</v>
      </c>
      <c r="S14" s="270"/>
      <c r="T14" s="255">
        <f t="shared" si="12"/>
        <v>108.5</v>
      </c>
      <c r="U14" s="13">
        <v>16</v>
      </c>
      <c r="V14" s="3">
        <v>24.8</v>
      </c>
      <c r="W14" s="3"/>
      <c r="X14" s="3"/>
      <c r="Y14" s="11">
        <v>36</v>
      </c>
      <c r="Z14" s="3"/>
      <c r="AA14" s="3"/>
      <c r="AB14" s="3">
        <v>3.7</v>
      </c>
      <c r="AC14" s="3"/>
      <c r="AD14" s="3"/>
      <c r="AE14" s="3"/>
      <c r="AF14" s="3">
        <v>18</v>
      </c>
      <c r="AG14" s="3"/>
      <c r="AH14" s="11"/>
      <c r="AI14" s="11">
        <v>10</v>
      </c>
      <c r="AJ14" s="255">
        <f t="shared" si="6"/>
        <v>45.300000000000004</v>
      </c>
      <c r="AK14" s="239">
        <v>36.200000000000003</v>
      </c>
      <c r="AL14" s="239">
        <v>9.1</v>
      </c>
      <c r="AM14" s="235">
        <f t="shared" si="13"/>
        <v>287.7</v>
      </c>
      <c r="AN14" s="3"/>
      <c r="AO14" s="3"/>
      <c r="AP14" s="3">
        <v>8</v>
      </c>
      <c r="AQ14" s="3"/>
      <c r="AR14" s="13"/>
      <c r="AS14" s="3">
        <v>45</v>
      </c>
      <c r="AT14" s="3">
        <v>122.6</v>
      </c>
      <c r="AU14" s="3"/>
      <c r="AV14" s="3"/>
      <c r="AW14" s="3">
        <v>10.199999999999999</v>
      </c>
      <c r="AX14" s="3">
        <v>19.5</v>
      </c>
      <c r="AY14" s="3"/>
      <c r="AZ14" s="3"/>
      <c r="BA14" s="3"/>
      <c r="BB14" s="3"/>
      <c r="BC14" s="3"/>
      <c r="BD14" s="3"/>
      <c r="BE14" s="11"/>
      <c r="BF14" s="11"/>
      <c r="BG14" s="11">
        <v>17.600000000000001</v>
      </c>
      <c r="BH14" s="11"/>
      <c r="BI14" s="11">
        <v>64.8</v>
      </c>
      <c r="BJ14" s="3"/>
      <c r="BK14" s="3"/>
      <c r="BL14" s="249">
        <f t="shared" si="7"/>
        <v>542</v>
      </c>
      <c r="BM14" s="244"/>
      <c r="BN14" s="13">
        <v>227</v>
      </c>
      <c r="BO14" s="3">
        <v>270</v>
      </c>
      <c r="BP14" s="3"/>
      <c r="BQ14" s="183">
        <v>15</v>
      </c>
      <c r="BR14" s="183">
        <v>30</v>
      </c>
      <c r="BS14" s="310"/>
      <c r="BT14" s="255"/>
      <c r="BU14" s="244">
        <f t="shared" si="8"/>
        <v>118</v>
      </c>
      <c r="BV14" s="247">
        <v>118</v>
      </c>
      <c r="BW14" s="13"/>
      <c r="BX14" s="3"/>
      <c r="BY14" s="3"/>
      <c r="BZ14" s="242"/>
      <c r="CA14" s="210">
        <f t="shared" si="9"/>
        <v>15039.8</v>
      </c>
      <c r="CB14" s="30">
        <v>353.3</v>
      </c>
      <c r="CC14" s="229">
        <f t="shared" si="1"/>
        <v>11156.400000000001</v>
      </c>
      <c r="CD14" s="229">
        <f t="shared" si="10"/>
        <v>3838.1</v>
      </c>
      <c r="CE14" s="216">
        <f t="shared" si="11"/>
        <v>45.300000000000004</v>
      </c>
      <c r="CG14" s="229"/>
      <c r="CI14" s="229"/>
    </row>
    <row r="15" spans="1:87" x14ac:dyDescent="0.25">
      <c r="A15" s="2">
        <v>9</v>
      </c>
      <c r="B15" s="345" t="s">
        <v>13</v>
      </c>
      <c r="C15" s="345">
        <v>7069</v>
      </c>
      <c r="D15" s="346">
        <f t="shared" si="2"/>
        <v>1110.6999999999998</v>
      </c>
      <c r="E15" s="343">
        <v>8179.7</v>
      </c>
      <c r="F15" s="259">
        <f t="shared" si="3"/>
        <v>2470.3000000000002</v>
      </c>
      <c r="G15" s="231">
        <v>1639.9</v>
      </c>
      <c r="H15" s="262">
        <f t="shared" si="4"/>
        <v>495.2</v>
      </c>
      <c r="I15" s="232"/>
      <c r="J15" s="263">
        <v>22.7</v>
      </c>
      <c r="K15" s="17">
        <f t="shared" si="5"/>
        <v>4.6999999999999993</v>
      </c>
      <c r="L15" s="14">
        <v>18</v>
      </c>
      <c r="M15" s="232">
        <f t="shared" si="0"/>
        <v>420.69999999999993</v>
      </c>
      <c r="N15" s="3">
        <v>245.7</v>
      </c>
      <c r="O15" s="3">
        <v>119</v>
      </c>
      <c r="P15" s="3">
        <v>35.4</v>
      </c>
      <c r="Q15" s="3">
        <v>13.4</v>
      </c>
      <c r="R15" s="11">
        <v>7.2</v>
      </c>
      <c r="S15" s="270"/>
      <c r="T15" s="255">
        <f t="shared" si="12"/>
        <v>94</v>
      </c>
      <c r="U15" s="13">
        <v>11</v>
      </c>
      <c r="V15" s="3">
        <v>15.1</v>
      </c>
      <c r="W15" s="3"/>
      <c r="X15" s="3">
        <v>3</v>
      </c>
      <c r="Y15" s="11">
        <v>32.4</v>
      </c>
      <c r="Z15" s="3"/>
      <c r="AA15" s="3"/>
      <c r="AB15" s="3">
        <v>5</v>
      </c>
      <c r="AC15" s="3"/>
      <c r="AD15" s="3"/>
      <c r="AE15" s="3"/>
      <c r="AF15" s="3">
        <v>22.5</v>
      </c>
      <c r="AG15" s="3"/>
      <c r="AH15" s="11"/>
      <c r="AI15" s="11">
        <v>5</v>
      </c>
      <c r="AJ15" s="255">
        <f t="shared" si="6"/>
        <v>32.299999999999997</v>
      </c>
      <c r="AK15" s="239">
        <v>28.9</v>
      </c>
      <c r="AL15" s="239">
        <v>3.4</v>
      </c>
      <c r="AM15" s="235">
        <f t="shared" si="13"/>
        <v>292.7</v>
      </c>
      <c r="AN15" s="3"/>
      <c r="AO15" s="3"/>
      <c r="AP15" s="3">
        <v>8</v>
      </c>
      <c r="AQ15" s="3">
        <v>83</v>
      </c>
      <c r="AR15" s="13"/>
      <c r="AS15" s="3">
        <v>14.3</v>
      </c>
      <c r="AT15" s="3">
        <v>75.3</v>
      </c>
      <c r="AU15" s="3"/>
      <c r="AV15" s="3"/>
      <c r="AW15" s="3">
        <v>10.199999999999999</v>
      </c>
      <c r="AX15" s="3">
        <v>19.5</v>
      </c>
      <c r="AY15" s="3"/>
      <c r="AZ15" s="3"/>
      <c r="BA15" s="3"/>
      <c r="BB15" s="3"/>
      <c r="BC15" s="3"/>
      <c r="BD15" s="3"/>
      <c r="BE15" s="11"/>
      <c r="BF15" s="11"/>
      <c r="BG15" s="11">
        <v>17.600000000000001</v>
      </c>
      <c r="BH15" s="11"/>
      <c r="BI15" s="11">
        <v>64.8</v>
      </c>
      <c r="BJ15" s="3"/>
      <c r="BK15" s="3"/>
      <c r="BL15" s="249">
        <f t="shared" si="7"/>
        <v>126</v>
      </c>
      <c r="BM15" s="244"/>
      <c r="BN15" s="13">
        <v>83</v>
      </c>
      <c r="BO15" s="3">
        <v>8</v>
      </c>
      <c r="BP15" s="3"/>
      <c r="BQ15" s="183">
        <v>10</v>
      </c>
      <c r="BR15" s="183">
        <v>25</v>
      </c>
      <c r="BS15" s="310"/>
      <c r="BT15" s="255"/>
      <c r="BU15" s="244">
        <f t="shared" si="8"/>
        <v>71.400000000000006</v>
      </c>
      <c r="BV15" s="247">
        <v>71.400000000000006</v>
      </c>
      <c r="BW15" s="13"/>
      <c r="BX15" s="3"/>
      <c r="BY15" s="3"/>
      <c r="BZ15" s="242"/>
      <c r="CA15" s="210">
        <f t="shared" si="9"/>
        <v>13844.900000000001</v>
      </c>
      <c r="CB15" s="30">
        <v>161.1</v>
      </c>
      <c r="CC15" s="229">
        <f t="shared" si="1"/>
        <v>10650</v>
      </c>
      <c r="CD15" s="229">
        <f t="shared" si="10"/>
        <v>3162.5999999999995</v>
      </c>
      <c r="CE15" s="216">
        <f t="shared" si="11"/>
        <v>32.299999999999997</v>
      </c>
      <c r="CG15" s="229"/>
      <c r="CI15" s="229"/>
    </row>
    <row r="16" spans="1:87" x14ac:dyDescent="0.25">
      <c r="A16" s="2">
        <v>10</v>
      </c>
      <c r="B16" s="345" t="s">
        <v>14</v>
      </c>
      <c r="C16" s="345">
        <v>7030.1</v>
      </c>
      <c r="D16" s="346">
        <f t="shared" si="2"/>
        <v>1104.5999999999995</v>
      </c>
      <c r="E16" s="343">
        <v>8134.7</v>
      </c>
      <c r="F16" s="259">
        <f t="shared" si="3"/>
        <v>2456.6999999999998</v>
      </c>
      <c r="G16" s="231">
        <v>1482.7</v>
      </c>
      <c r="H16" s="262">
        <f t="shared" si="4"/>
        <v>447.8</v>
      </c>
      <c r="I16" s="232"/>
      <c r="J16" s="263">
        <v>24.8</v>
      </c>
      <c r="K16" s="17">
        <f t="shared" si="5"/>
        <v>5.6000000000000014</v>
      </c>
      <c r="L16" s="14">
        <v>19.2</v>
      </c>
      <c r="M16" s="232">
        <f t="shared" si="0"/>
        <v>339.8</v>
      </c>
      <c r="N16" s="3">
        <v>215.9</v>
      </c>
      <c r="O16" s="3">
        <v>81.099999999999994</v>
      </c>
      <c r="P16" s="3">
        <v>31</v>
      </c>
      <c r="Q16" s="3">
        <v>11.8</v>
      </c>
      <c r="R16" s="11">
        <v>0</v>
      </c>
      <c r="S16" s="270"/>
      <c r="T16" s="255">
        <f t="shared" si="12"/>
        <v>73.400000000000006</v>
      </c>
      <c r="U16" s="13">
        <v>15</v>
      </c>
      <c r="V16" s="3">
        <v>7.4</v>
      </c>
      <c r="W16" s="3"/>
      <c r="X16" s="3"/>
      <c r="Y16" s="11">
        <v>24</v>
      </c>
      <c r="Z16" s="3"/>
      <c r="AA16" s="3"/>
      <c r="AB16" s="3">
        <v>4</v>
      </c>
      <c r="AC16" s="3"/>
      <c r="AD16" s="3"/>
      <c r="AE16" s="3"/>
      <c r="AF16" s="3">
        <v>18</v>
      </c>
      <c r="AG16" s="3"/>
      <c r="AH16" s="11"/>
      <c r="AI16" s="11">
        <v>5</v>
      </c>
      <c r="AJ16" s="255">
        <f t="shared" si="6"/>
        <v>42.7</v>
      </c>
      <c r="AK16" s="239">
        <v>36.200000000000003</v>
      </c>
      <c r="AL16" s="239">
        <v>6.5</v>
      </c>
      <c r="AM16" s="235">
        <f t="shared" si="13"/>
        <v>457.8</v>
      </c>
      <c r="AN16" s="3"/>
      <c r="AO16" s="3"/>
      <c r="AP16" s="3">
        <v>6.7</v>
      </c>
      <c r="AQ16" s="3"/>
      <c r="AR16" s="13"/>
      <c r="AS16" s="3">
        <v>50</v>
      </c>
      <c r="AT16" s="146"/>
      <c r="AU16" s="3"/>
      <c r="AV16" s="3"/>
      <c r="AW16" s="3">
        <v>28</v>
      </c>
      <c r="AX16" s="3">
        <v>19.5</v>
      </c>
      <c r="AY16" s="3"/>
      <c r="AZ16" s="3"/>
      <c r="BA16" s="3"/>
      <c r="BB16" s="3"/>
      <c r="BC16" s="3"/>
      <c r="BD16" s="3"/>
      <c r="BE16" s="11"/>
      <c r="BF16" s="11"/>
      <c r="BG16" s="11">
        <v>17.600000000000001</v>
      </c>
      <c r="BH16" s="11">
        <v>271.2</v>
      </c>
      <c r="BI16" s="11">
        <v>64.8</v>
      </c>
      <c r="BJ16" s="3"/>
      <c r="BK16" s="3"/>
      <c r="BL16" s="249">
        <f t="shared" si="7"/>
        <v>309</v>
      </c>
      <c r="BM16" s="244"/>
      <c r="BN16" s="13">
        <v>255.9</v>
      </c>
      <c r="BO16" s="3">
        <v>8.1</v>
      </c>
      <c r="BP16" s="3"/>
      <c r="BQ16" s="183">
        <v>15</v>
      </c>
      <c r="BR16" s="183">
        <v>30</v>
      </c>
      <c r="BS16" s="310"/>
      <c r="BT16" s="255"/>
      <c r="BU16" s="244">
        <f t="shared" si="8"/>
        <v>47.2</v>
      </c>
      <c r="BV16" s="247">
        <v>23.2</v>
      </c>
      <c r="BW16" s="13"/>
      <c r="BX16" s="3">
        <v>24</v>
      </c>
      <c r="BY16" s="3"/>
      <c r="BZ16" s="242"/>
      <c r="CA16" s="210">
        <f t="shared" si="9"/>
        <v>13816.599999999999</v>
      </c>
      <c r="CB16" s="30">
        <v>150.69999999999999</v>
      </c>
      <c r="CC16" s="229">
        <f t="shared" si="1"/>
        <v>10591.4</v>
      </c>
      <c r="CD16" s="229">
        <f t="shared" si="10"/>
        <v>3182.5</v>
      </c>
      <c r="CE16" s="216">
        <f t="shared" si="11"/>
        <v>42.7</v>
      </c>
      <c r="CG16" s="229"/>
      <c r="CI16" s="229"/>
    </row>
    <row r="17" spans="1:87" x14ac:dyDescent="0.25">
      <c r="A17" s="2">
        <v>11</v>
      </c>
      <c r="B17" s="345" t="s">
        <v>15</v>
      </c>
      <c r="C17" s="345">
        <v>3891.7</v>
      </c>
      <c r="D17" s="346">
        <f t="shared" si="2"/>
        <v>611.5</v>
      </c>
      <c r="E17" s="343">
        <v>4503.2</v>
      </c>
      <c r="F17" s="259">
        <f t="shared" si="3"/>
        <v>1360</v>
      </c>
      <c r="G17" s="231">
        <v>1286.3</v>
      </c>
      <c r="H17" s="262">
        <f t="shared" si="4"/>
        <v>388.5</v>
      </c>
      <c r="I17" s="232"/>
      <c r="J17" s="263">
        <v>16.899999999999999</v>
      </c>
      <c r="K17" s="17">
        <f t="shared" si="5"/>
        <v>4.6999999999999993</v>
      </c>
      <c r="L17" s="14">
        <v>12.2</v>
      </c>
      <c r="M17" s="232">
        <f t="shared" si="0"/>
        <v>301</v>
      </c>
      <c r="N17" s="3">
        <v>218.6</v>
      </c>
      <c r="O17" s="3">
        <v>79.3</v>
      </c>
      <c r="P17" s="3">
        <v>3.1</v>
      </c>
      <c r="Q17" s="3">
        <v>0</v>
      </c>
      <c r="R17" s="11">
        <v>0</v>
      </c>
      <c r="S17" s="270"/>
      <c r="T17" s="255">
        <f t="shared" si="12"/>
        <v>145.4</v>
      </c>
      <c r="U17" s="13">
        <v>10.4</v>
      </c>
      <c r="V17" s="3">
        <v>27.5</v>
      </c>
      <c r="W17" s="3"/>
      <c r="X17" s="3"/>
      <c r="Y17" s="11">
        <v>72</v>
      </c>
      <c r="Z17" s="3"/>
      <c r="AA17" s="3"/>
      <c r="AB17" s="3">
        <v>8</v>
      </c>
      <c r="AC17" s="3"/>
      <c r="AD17" s="3"/>
      <c r="AE17" s="3"/>
      <c r="AF17" s="3">
        <v>22.5</v>
      </c>
      <c r="AG17" s="3"/>
      <c r="AH17" s="11"/>
      <c r="AI17" s="11">
        <v>5</v>
      </c>
      <c r="AJ17" s="255">
        <f t="shared" si="6"/>
        <v>35.199999999999996</v>
      </c>
      <c r="AK17" s="239">
        <v>28.9</v>
      </c>
      <c r="AL17" s="239">
        <v>6.3</v>
      </c>
      <c r="AM17" s="235">
        <f t="shared" si="13"/>
        <v>237.5</v>
      </c>
      <c r="AN17" s="3"/>
      <c r="AO17" s="3"/>
      <c r="AP17" s="3">
        <v>6.7</v>
      </c>
      <c r="AQ17" s="3"/>
      <c r="AR17" s="13"/>
      <c r="AS17" s="3">
        <v>29.9</v>
      </c>
      <c r="AT17" s="3">
        <v>70.900000000000006</v>
      </c>
      <c r="AU17" s="3"/>
      <c r="AV17" s="3"/>
      <c r="AW17" s="3">
        <v>28.1</v>
      </c>
      <c r="AX17" s="3">
        <v>19.5</v>
      </c>
      <c r="AY17" s="3"/>
      <c r="AZ17" s="3"/>
      <c r="BA17" s="3"/>
      <c r="BB17" s="3"/>
      <c r="BC17" s="3"/>
      <c r="BD17" s="3"/>
      <c r="BE17" s="11"/>
      <c r="BF17" s="11"/>
      <c r="BG17" s="11">
        <v>17.600000000000001</v>
      </c>
      <c r="BH17" s="11"/>
      <c r="BI17" s="11">
        <v>64.8</v>
      </c>
      <c r="BJ17" s="3"/>
      <c r="BK17" s="3"/>
      <c r="BL17" s="249">
        <f t="shared" si="7"/>
        <v>158.19999999999999</v>
      </c>
      <c r="BM17" s="244"/>
      <c r="BN17" s="13">
        <v>139</v>
      </c>
      <c r="BO17" s="3">
        <v>4.2</v>
      </c>
      <c r="BP17" s="3"/>
      <c r="BQ17" s="183">
        <v>15</v>
      </c>
      <c r="BR17" s="183"/>
      <c r="BS17" s="310"/>
      <c r="BT17" s="255"/>
      <c r="BU17" s="244">
        <f t="shared" si="8"/>
        <v>70.599999999999994</v>
      </c>
      <c r="BV17" s="247">
        <v>70.599999999999994</v>
      </c>
      <c r="BW17" s="13"/>
      <c r="BX17" s="3"/>
      <c r="BY17" s="3"/>
      <c r="BZ17" s="242"/>
      <c r="CA17" s="210">
        <f t="shared" si="9"/>
        <v>8502.8000000000011</v>
      </c>
      <c r="CB17" s="30">
        <v>217</v>
      </c>
      <c r="CC17" s="229">
        <f t="shared" si="1"/>
        <v>5863.2</v>
      </c>
      <c r="CD17" s="229">
        <f t="shared" si="10"/>
        <v>2604.3999999999996</v>
      </c>
      <c r="CE17" s="216">
        <f t="shared" si="11"/>
        <v>35.199999999999996</v>
      </c>
      <c r="CG17" s="229"/>
      <c r="CI17" s="229"/>
    </row>
    <row r="18" spans="1:87" x14ac:dyDescent="0.25">
      <c r="A18" s="2">
        <v>12</v>
      </c>
      <c r="B18" s="345" t="s">
        <v>16</v>
      </c>
      <c r="C18" s="345">
        <v>3571.4</v>
      </c>
      <c r="D18" s="346">
        <f t="shared" si="2"/>
        <v>561.09999999999991</v>
      </c>
      <c r="E18" s="343">
        <v>4132.5</v>
      </c>
      <c r="F18" s="259">
        <f t="shared" si="3"/>
        <v>1248</v>
      </c>
      <c r="G18" s="231">
        <v>1032.8</v>
      </c>
      <c r="H18" s="262">
        <f t="shared" si="4"/>
        <v>311.89999999999998</v>
      </c>
      <c r="I18" s="232"/>
      <c r="J18" s="263">
        <v>16.7</v>
      </c>
      <c r="K18" s="17">
        <f t="shared" si="5"/>
        <v>4.6999999999999993</v>
      </c>
      <c r="L18" s="14">
        <v>12</v>
      </c>
      <c r="M18" s="232">
        <f t="shared" si="0"/>
        <v>553.29999999999995</v>
      </c>
      <c r="N18" s="3">
        <v>346.6</v>
      </c>
      <c r="O18" s="3">
        <v>145.6</v>
      </c>
      <c r="P18" s="3">
        <v>44.3</v>
      </c>
      <c r="Q18" s="3">
        <v>16.8</v>
      </c>
      <c r="R18" s="11">
        <v>0</v>
      </c>
      <c r="S18" s="270"/>
      <c r="T18" s="255">
        <f t="shared" si="12"/>
        <v>61.3</v>
      </c>
      <c r="U18" s="13">
        <v>14.6</v>
      </c>
      <c r="V18" s="3">
        <v>11.9</v>
      </c>
      <c r="W18" s="3"/>
      <c r="X18" s="3"/>
      <c r="Y18" s="11"/>
      <c r="Z18" s="3"/>
      <c r="AA18" s="3"/>
      <c r="AB18" s="3">
        <v>2.2999999999999998</v>
      </c>
      <c r="AC18" s="3"/>
      <c r="AD18" s="3"/>
      <c r="AE18" s="3"/>
      <c r="AF18" s="3">
        <v>22.5</v>
      </c>
      <c r="AG18" s="3"/>
      <c r="AH18" s="11"/>
      <c r="AI18" s="11">
        <v>10</v>
      </c>
      <c r="AJ18" s="255">
        <f t="shared" si="6"/>
        <v>45.400000000000006</v>
      </c>
      <c r="AK18" s="239">
        <v>36.200000000000003</v>
      </c>
      <c r="AL18" s="239">
        <v>9.1999999999999993</v>
      </c>
      <c r="AM18" s="235">
        <f t="shared" si="13"/>
        <v>220.60000000000002</v>
      </c>
      <c r="AN18" s="3"/>
      <c r="AO18" s="3"/>
      <c r="AP18" s="3">
        <v>8</v>
      </c>
      <c r="AQ18" s="3"/>
      <c r="AR18" s="13"/>
      <c r="AS18" s="3">
        <v>40.4</v>
      </c>
      <c r="AT18" s="3">
        <v>60.2</v>
      </c>
      <c r="AU18" s="3"/>
      <c r="AV18" s="3"/>
      <c r="AW18" s="3">
        <v>10.199999999999999</v>
      </c>
      <c r="AX18" s="3">
        <v>19.5</v>
      </c>
      <c r="AY18" s="3"/>
      <c r="AZ18" s="3"/>
      <c r="BA18" s="3"/>
      <c r="BB18" s="3"/>
      <c r="BC18" s="3"/>
      <c r="BD18" s="3"/>
      <c r="BE18" s="11"/>
      <c r="BF18" s="11"/>
      <c r="BG18" s="11">
        <v>17.600000000000001</v>
      </c>
      <c r="BH18" s="11"/>
      <c r="BI18" s="11">
        <v>64.7</v>
      </c>
      <c r="BJ18" s="3"/>
      <c r="BK18" s="3"/>
      <c r="BL18" s="249">
        <f t="shared" si="7"/>
        <v>218.6</v>
      </c>
      <c r="BM18" s="244"/>
      <c r="BN18" s="13">
        <v>169.6</v>
      </c>
      <c r="BO18" s="3">
        <v>4</v>
      </c>
      <c r="BP18" s="3"/>
      <c r="BQ18" s="183">
        <v>15</v>
      </c>
      <c r="BR18" s="183">
        <v>30</v>
      </c>
      <c r="BS18" s="310"/>
      <c r="BT18" s="255"/>
      <c r="BU18" s="244">
        <f t="shared" si="8"/>
        <v>51</v>
      </c>
      <c r="BV18" s="247">
        <v>51</v>
      </c>
      <c r="BW18" s="13"/>
      <c r="BX18" s="3"/>
      <c r="BY18" s="3"/>
      <c r="BZ18" s="242"/>
      <c r="CA18" s="210">
        <f t="shared" si="9"/>
        <v>7892.1</v>
      </c>
      <c r="CB18" s="30">
        <v>137.80000000000001</v>
      </c>
      <c r="CC18" s="229">
        <f t="shared" si="1"/>
        <v>5380.5</v>
      </c>
      <c r="CD18" s="229">
        <f t="shared" si="10"/>
        <v>2466.1999999999998</v>
      </c>
      <c r="CE18" s="216">
        <f t="shared" si="11"/>
        <v>45.400000000000006</v>
      </c>
      <c r="CG18" s="229"/>
      <c r="CI18" s="229"/>
    </row>
    <row r="19" spans="1:87" x14ac:dyDescent="0.25">
      <c r="A19" s="2">
        <v>13</v>
      </c>
      <c r="B19" s="345" t="s">
        <v>17</v>
      </c>
      <c r="C19" s="345">
        <v>4644.7</v>
      </c>
      <c r="D19" s="346">
        <f t="shared" si="2"/>
        <v>729.80000000000018</v>
      </c>
      <c r="E19" s="343">
        <v>5374.5</v>
      </c>
      <c r="F19" s="259">
        <f t="shared" si="3"/>
        <v>1623.1</v>
      </c>
      <c r="G19" s="231">
        <v>1443.5</v>
      </c>
      <c r="H19" s="262">
        <f t="shared" si="4"/>
        <v>435.9</v>
      </c>
      <c r="I19" s="232"/>
      <c r="J19" s="263">
        <v>21.5</v>
      </c>
      <c r="K19" s="17">
        <f t="shared" si="5"/>
        <v>4.6999999999999993</v>
      </c>
      <c r="L19" s="14">
        <v>16.8</v>
      </c>
      <c r="M19" s="232">
        <f t="shared" si="0"/>
        <v>409.5</v>
      </c>
      <c r="N19" s="3">
        <v>197</v>
      </c>
      <c r="O19" s="3">
        <v>151.4</v>
      </c>
      <c r="P19" s="3">
        <v>44.3</v>
      </c>
      <c r="Q19" s="3">
        <v>16.8</v>
      </c>
      <c r="R19" s="11">
        <v>0</v>
      </c>
      <c r="S19" s="270"/>
      <c r="T19" s="255">
        <f t="shared" si="12"/>
        <v>85.4</v>
      </c>
      <c r="U19" s="13">
        <v>12.6</v>
      </c>
      <c r="V19" s="3">
        <v>16.600000000000001</v>
      </c>
      <c r="W19" s="3"/>
      <c r="X19" s="3"/>
      <c r="Y19" s="11">
        <v>20.2</v>
      </c>
      <c r="Z19" s="3"/>
      <c r="AA19" s="3"/>
      <c r="AB19" s="3">
        <v>8</v>
      </c>
      <c r="AC19" s="3"/>
      <c r="AD19" s="3"/>
      <c r="AE19" s="3"/>
      <c r="AF19" s="3">
        <v>18</v>
      </c>
      <c r="AG19" s="3"/>
      <c r="AH19" s="11"/>
      <c r="AI19" s="11">
        <v>10</v>
      </c>
      <c r="AJ19" s="255">
        <f t="shared" si="6"/>
        <v>56.8</v>
      </c>
      <c r="AK19" s="239">
        <v>43</v>
      </c>
      <c r="AL19" s="239">
        <v>13.8</v>
      </c>
      <c r="AM19" s="235">
        <f t="shared" si="13"/>
        <v>244.10000000000002</v>
      </c>
      <c r="AN19" s="3"/>
      <c r="AO19" s="3"/>
      <c r="AP19" s="3">
        <v>6.7</v>
      </c>
      <c r="AQ19" s="3"/>
      <c r="AR19" s="13"/>
      <c r="AS19" s="3">
        <v>37.5</v>
      </c>
      <c r="AT19" s="3">
        <v>70</v>
      </c>
      <c r="AU19" s="3"/>
      <c r="AV19" s="3"/>
      <c r="AW19" s="3">
        <v>28.1</v>
      </c>
      <c r="AX19" s="3">
        <v>19.5</v>
      </c>
      <c r="AY19" s="3"/>
      <c r="AZ19" s="3"/>
      <c r="BA19" s="3"/>
      <c r="BB19" s="3"/>
      <c r="BC19" s="3"/>
      <c r="BD19" s="3"/>
      <c r="BE19" s="11"/>
      <c r="BF19" s="11"/>
      <c r="BG19" s="11">
        <v>17.600000000000001</v>
      </c>
      <c r="BH19" s="11"/>
      <c r="BI19" s="11">
        <v>64.7</v>
      </c>
      <c r="BJ19" s="3"/>
      <c r="BK19" s="3"/>
      <c r="BL19" s="249">
        <f t="shared" si="7"/>
        <v>100.5</v>
      </c>
      <c r="BM19" s="244"/>
      <c r="BN19" s="13">
        <v>48</v>
      </c>
      <c r="BO19" s="3">
        <v>7.5</v>
      </c>
      <c r="BP19" s="3"/>
      <c r="BQ19" s="183">
        <v>15</v>
      </c>
      <c r="BR19" s="183">
        <v>30</v>
      </c>
      <c r="BS19" s="310"/>
      <c r="BT19" s="255"/>
      <c r="BU19" s="244">
        <f t="shared" si="8"/>
        <v>72.599999999999994</v>
      </c>
      <c r="BV19" s="247">
        <v>72.599999999999994</v>
      </c>
      <c r="BW19" s="13"/>
      <c r="BX19" s="3"/>
      <c r="BY19" s="3"/>
      <c r="BZ19" s="242"/>
      <c r="CA19" s="210">
        <f t="shared" si="9"/>
        <v>9867.4</v>
      </c>
      <c r="CB19" s="30">
        <v>262.2</v>
      </c>
      <c r="CC19" s="229">
        <f t="shared" si="1"/>
        <v>6997.6</v>
      </c>
      <c r="CD19" s="229">
        <f t="shared" si="10"/>
        <v>2813</v>
      </c>
      <c r="CE19" s="216">
        <f t="shared" si="11"/>
        <v>56.8</v>
      </c>
      <c r="CG19" s="229"/>
      <c r="CI19" s="229"/>
    </row>
    <row r="20" spans="1:87" x14ac:dyDescent="0.25">
      <c r="A20" s="2">
        <v>14</v>
      </c>
      <c r="B20" s="345" t="s">
        <v>18</v>
      </c>
      <c r="C20" s="345">
        <v>6595.9</v>
      </c>
      <c r="D20" s="346">
        <f t="shared" si="2"/>
        <v>1036.4000000000005</v>
      </c>
      <c r="E20" s="343">
        <v>7632.3</v>
      </c>
      <c r="F20" s="259">
        <f t="shared" si="3"/>
        <v>2305</v>
      </c>
      <c r="G20" s="231">
        <v>1702.4</v>
      </c>
      <c r="H20" s="262">
        <f t="shared" si="4"/>
        <v>514.1</v>
      </c>
      <c r="I20" s="232"/>
      <c r="J20" s="263">
        <v>13.9</v>
      </c>
      <c r="K20" s="17">
        <f t="shared" si="5"/>
        <v>5.5</v>
      </c>
      <c r="L20" s="14">
        <v>8.4</v>
      </c>
      <c r="M20" s="232">
        <f t="shared" si="0"/>
        <v>585</v>
      </c>
      <c r="N20" s="3">
        <v>306.8</v>
      </c>
      <c r="O20" s="3">
        <v>209.8</v>
      </c>
      <c r="P20" s="3">
        <v>49.6</v>
      </c>
      <c r="Q20" s="3">
        <v>18.8</v>
      </c>
      <c r="R20" s="11">
        <v>0</v>
      </c>
      <c r="S20" s="270"/>
      <c r="T20" s="255">
        <f t="shared" si="12"/>
        <v>71.599999999999994</v>
      </c>
      <c r="U20" s="13">
        <v>16.100000000000001</v>
      </c>
      <c r="V20" s="3">
        <v>19.5</v>
      </c>
      <c r="W20" s="3"/>
      <c r="X20" s="3"/>
      <c r="Y20" s="11"/>
      <c r="Z20" s="3"/>
      <c r="AA20" s="3"/>
      <c r="AB20" s="3">
        <v>8</v>
      </c>
      <c r="AC20" s="3"/>
      <c r="AD20" s="3"/>
      <c r="AE20" s="3"/>
      <c r="AF20" s="3">
        <v>18</v>
      </c>
      <c r="AG20" s="3"/>
      <c r="AH20" s="11"/>
      <c r="AI20" s="11">
        <v>10</v>
      </c>
      <c r="AJ20" s="255">
        <f t="shared" si="6"/>
        <v>51.300000000000004</v>
      </c>
      <c r="AK20" s="239">
        <v>36.200000000000003</v>
      </c>
      <c r="AL20" s="239">
        <v>15.1</v>
      </c>
      <c r="AM20" s="235">
        <f t="shared" si="13"/>
        <v>328.1</v>
      </c>
      <c r="AN20" s="3"/>
      <c r="AO20" s="3"/>
      <c r="AP20" s="3">
        <v>6.7</v>
      </c>
      <c r="AQ20" s="3">
        <v>63</v>
      </c>
      <c r="AR20" s="13"/>
      <c r="AS20" s="3">
        <v>31.6</v>
      </c>
      <c r="AT20" s="3">
        <v>96.7</v>
      </c>
      <c r="AU20" s="3"/>
      <c r="AV20" s="3"/>
      <c r="AW20" s="3">
        <v>28.3</v>
      </c>
      <c r="AX20" s="3">
        <v>19.5</v>
      </c>
      <c r="AY20" s="3"/>
      <c r="AZ20" s="3"/>
      <c r="BA20" s="3"/>
      <c r="BB20" s="3"/>
      <c r="BC20" s="3"/>
      <c r="BD20" s="3"/>
      <c r="BE20" s="11"/>
      <c r="BF20" s="11"/>
      <c r="BG20" s="11">
        <v>17.600000000000001</v>
      </c>
      <c r="BH20" s="11"/>
      <c r="BI20" s="11">
        <v>64.7</v>
      </c>
      <c r="BJ20" s="3"/>
      <c r="BK20" s="3"/>
      <c r="BL20" s="249">
        <f t="shared" si="7"/>
        <v>508.1</v>
      </c>
      <c r="BM20" s="244"/>
      <c r="BN20" s="13">
        <v>210</v>
      </c>
      <c r="BO20" s="3">
        <v>253.1</v>
      </c>
      <c r="BP20" s="3"/>
      <c r="BQ20" s="183">
        <v>15</v>
      </c>
      <c r="BR20" s="183">
        <v>30</v>
      </c>
      <c r="BS20" s="310"/>
      <c r="BT20" s="255"/>
      <c r="BU20" s="244">
        <f t="shared" si="8"/>
        <v>86.8</v>
      </c>
      <c r="BV20" s="247">
        <v>86.8</v>
      </c>
      <c r="BW20" s="13"/>
      <c r="BX20" s="3"/>
      <c r="BY20" s="3"/>
      <c r="BZ20" s="242"/>
      <c r="CA20" s="210">
        <f t="shared" si="9"/>
        <v>13798.599999999999</v>
      </c>
      <c r="CB20" s="30">
        <v>349</v>
      </c>
      <c r="CC20" s="229">
        <f t="shared" si="1"/>
        <v>9937.2999999999993</v>
      </c>
      <c r="CD20" s="229">
        <f t="shared" si="10"/>
        <v>3810</v>
      </c>
      <c r="CE20" s="216">
        <f t="shared" si="11"/>
        <v>51.300000000000004</v>
      </c>
      <c r="CG20" s="229"/>
      <c r="CI20" s="229"/>
    </row>
    <row r="21" spans="1:87" x14ac:dyDescent="0.25">
      <c r="A21" s="2">
        <v>15</v>
      </c>
      <c r="B21" s="345" t="s">
        <v>70</v>
      </c>
      <c r="C21" s="345">
        <v>11662.3</v>
      </c>
      <c r="D21" s="346">
        <f t="shared" si="2"/>
        <v>1832.4000000000015</v>
      </c>
      <c r="E21" s="343">
        <v>13494.7</v>
      </c>
      <c r="F21" s="259">
        <f t="shared" si="3"/>
        <v>4075.4</v>
      </c>
      <c r="G21" s="231">
        <v>3090.3</v>
      </c>
      <c r="H21" s="262">
        <f t="shared" si="4"/>
        <v>933.3</v>
      </c>
      <c r="I21" s="232"/>
      <c r="J21" s="263">
        <v>20.3</v>
      </c>
      <c r="K21" s="17">
        <f t="shared" si="5"/>
        <v>8.1000000000000014</v>
      </c>
      <c r="L21" s="14">
        <v>12.2</v>
      </c>
      <c r="M21" s="232">
        <f t="shared" si="0"/>
        <v>1399.7</v>
      </c>
      <c r="N21" s="3">
        <v>1017.5</v>
      </c>
      <c r="O21" s="3">
        <v>290.60000000000002</v>
      </c>
      <c r="P21" s="3">
        <v>66.400000000000006</v>
      </c>
      <c r="Q21" s="3">
        <v>25.2</v>
      </c>
      <c r="R21" s="11">
        <v>0</v>
      </c>
      <c r="S21" s="270"/>
      <c r="T21" s="255">
        <f t="shared" si="12"/>
        <v>156.1</v>
      </c>
      <c r="U21" s="13">
        <v>12.1</v>
      </c>
      <c r="V21" s="3">
        <v>50</v>
      </c>
      <c r="W21" s="3"/>
      <c r="X21" s="3"/>
      <c r="Y21" s="11">
        <v>12</v>
      </c>
      <c r="Z21" s="3"/>
      <c r="AA21" s="3"/>
      <c r="AB21" s="3">
        <v>12</v>
      </c>
      <c r="AC21" s="3"/>
      <c r="AD21" s="3"/>
      <c r="AE21" s="3"/>
      <c r="AF21" s="3"/>
      <c r="AG21" s="3"/>
      <c r="AH21" s="11"/>
      <c r="AI21" s="11">
        <v>70</v>
      </c>
      <c r="AJ21" s="255">
        <f t="shared" si="6"/>
        <v>52.1</v>
      </c>
      <c r="AK21" s="239">
        <v>41.2</v>
      </c>
      <c r="AL21" s="239">
        <v>10.9</v>
      </c>
      <c r="AM21" s="235">
        <f t="shared" si="13"/>
        <v>415.90000000000003</v>
      </c>
      <c r="AN21" s="3"/>
      <c r="AO21" s="3"/>
      <c r="AP21" s="3">
        <v>6.7</v>
      </c>
      <c r="AQ21" s="3">
        <v>32.700000000000003</v>
      </c>
      <c r="AR21" s="13"/>
      <c r="AS21" s="3">
        <v>87.5</v>
      </c>
      <c r="AT21" s="3">
        <v>159.1</v>
      </c>
      <c r="AU21" s="3"/>
      <c r="AV21" s="3"/>
      <c r="AW21" s="3">
        <v>28.1</v>
      </c>
      <c r="AX21" s="3">
        <v>19.5</v>
      </c>
      <c r="AY21" s="3"/>
      <c r="AZ21" s="3"/>
      <c r="BA21" s="3"/>
      <c r="BB21" s="3"/>
      <c r="BC21" s="3"/>
      <c r="BD21" s="3"/>
      <c r="BE21" s="11"/>
      <c r="BF21" s="11"/>
      <c r="BG21" s="11">
        <v>17.600000000000001</v>
      </c>
      <c r="BH21" s="11"/>
      <c r="BI21" s="11">
        <v>64.7</v>
      </c>
      <c r="BJ21" s="3"/>
      <c r="BK21" s="3"/>
      <c r="BL21" s="249">
        <f t="shared" si="7"/>
        <v>5373</v>
      </c>
      <c r="BM21" s="244">
        <v>954.4</v>
      </c>
      <c r="BN21" s="13">
        <v>304</v>
      </c>
      <c r="BO21" s="3">
        <v>4064.6</v>
      </c>
      <c r="BP21" s="3"/>
      <c r="BQ21" s="183">
        <v>20</v>
      </c>
      <c r="BR21" s="183">
        <v>30</v>
      </c>
      <c r="BS21" s="310"/>
      <c r="BT21" s="255">
        <v>203</v>
      </c>
      <c r="BU21" s="244">
        <f t="shared" si="8"/>
        <v>214.4</v>
      </c>
      <c r="BV21" s="247">
        <v>214.4</v>
      </c>
      <c r="BW21" s="13"/>
      <c r="BX21" s="3"/>
      <c r="BY21" s="3"/>
      <c r="BZ21" s="242"/>
      <c r="CA21" s="210">
        <f t="shared" si="9"/>
        <v>29428.2</v>
      </c>
      <c r="CB21" s="30">
        <v>422.1</v>
      </c>
      <c r="CC21" s="229">
        <f t="shared" si="1"/>
        <v>17570.100000000002</v>
      </c>
      <c r="CD21" s="229">
        <f t="shared" si="10"/>
        <v>11806</v>
      </c>
      <c r="CE21" s="216">
        <f t="shared" si="11"/>
        <v>52.1</v>
      </c>
      <c r="CG21" s="229"/>
      <c r="CI21" s="229"/>
    </row>
    <row r="22" spans="1:87" x14ac:dyDescent="0.25">
      <c r="A22" s="2">
        <v>16</v>
      </c>
      <c r="B22" s="345" t="s">
        <v>19</v>
      </c>
      <c r="C22" s="345">
        <v>9505.7000000000007</v>
      </c>
      <c r="D22" s="346">
        <f t="shared" si="2"/>
        <v>1493.5</v>
      </c>
      <c r="E22" s="343">
        <v>10999.2</v>
      </c>
      <c r="F22" s="259">
        <f t="shared" si="3"/>
        <v>3321.8</v>
      </c>
      <c r="G22" s="231">
        <v>2315</v>
      </c>
      <c r="H22" s="262">
        <f t="shared" si="4"/>
        <v>699.1</v>
      </c>
      <c r="I22" s="232"/>
      <c r="J22" s="263">
        <v>15.6</v>
      </c>
      <c r="K22" s="17">
        <f t="shared" si="5"/>
        <v>4.1999999999999993</v>
      </c>
      <c r="L22" s="14">
        <v>11.4</v>
      </c>
      <c r="M22" s="232">
        <f t="shared" si="0"/>
        <v>408.3</v>
      </c>
      <c r="N22" s="3">
        <v>201.8</v>
      </c>
      <c r="O22" s="3">
        <v>162.19999999999999</v>
      </c>
      <c r="P22" s="3">
        <v>44.3</v>
      </c>
      <c r="Q22" s="3">
        <v>0</v>
      </c>
      <c r="R22" s="11">
        <v>0</v>
      </c>
      <c r="S22" s="270"/>
      <c r="T22" s="255">
        <f t="shared" si="12"/>
        <v>478</v>
      </c>
      <c r="U22" s="13">
        <v>18.100000000000001</v>
      </c>
      <c r="V22" s="3">
        <v>54</v>
      </c>
      <c r="W22" s="3"/>
      <c r="X22" s="3"/>
      <c r="Y22" s="11">
        <v>60</v>
      </c>
      <c r="Z22" s="3"/>
      <c r="AA22" s="3"/>
      <c r="AB22" s="3">
        <v>6.7</v>
      </c>
      <c r="AC22" s="3">
        <v>311.2</v>
      </c>
      <c r="AD22" s="3"/>
      <c r="AE22" s="3"/>
      <c r="AF22" s="3">
        <v>18</v>
      </c>
      <c r="AG22" s="3"/>
      <c r="AH22" s="11"/>
      <c r="AI22" s="11">
        <v>10</v>
      </c>
      <c r="AJ22" s="255">
        <f t="shared" si="6"/>
        <v>48.800000000000004</v>
      </c>
      <c r="AK22" s="239">
        <v>41.2</v>
      </c>
      <c r="AL22" s="239">
        <v>7.6</v>
      </c>
      <c r="AM22" s="235">
        <f t="shared" si="13"/>
        <v>322.5</v>
      </c>
      <c r="AN22" s="3"/>
      <c r="AO22" s="3"/>
      <c r="AP22" s="3">
        <v>6.7</v>
      </c>
      <c r="AQ22" s="3"/>
      <c r="AR22" s="13"/>
      <c r="AS22" s="3">
        <v>57.6</v>
      </c>
      <c r="AT22" s="3">
        <v>146.19999999999999</v>
      </c>
      <c r="AU22" s="3"/>
      <c r="AV22" s="3"/>
      <c r="AW22" s="3">
        <v>10.199999999999999</v>
      </c>
      <c r="AX22" s="3">
        <v>19.5</v>
      </c>
      <c r="AY22" s="3"/>
      <c r="AZ22" s="3"/>
      <c r="BA22" s="3"/>
      <c r="BB22" s="3"/>
      <c r="BC22" s="3"/>
      <c r="BD22" s="3"/>
      <c r="BE22" s="11"/>
      <c r="BF22" s="11"/>
      <c r="BG22" s="11">
        <v>17.600000000000001</v>
      </c>
      <c r="BH22" s="11"/>
      <c r="BI22" s="11">
        <v>64.7</v>
      </c>
      <c r="BJ22" s="3"/>
      <c r="BK22" s="3"/>
      <c r="BL22" s="249">
        <f t="shared" si="7"/>
        <v>430.5</v>
      </c>
      <c r="BM22" s="244"/>
      <c r="BN22" s="13">
        <v>265</v>
      </c>
      <c r="BO22" s="3">
        <v>120.5</v>
      </c>
      <c r="BP22" s="3"/>
      <c r="BQ22" s="183">
        <v>15</v>
      </c>
      <c r="BR22" s="183">
        <v>30</v>
      </c>
      <c r="BS22" s="310"/>
      <c r="BT22" s="255"/>
      <c r="BU22" s="244">
        <f t="shared" si="8"/>
        <v>160.1</v>
      </c>
      <c r="BV22" s="247">
        <v>160.1</v>
      </c>
      <c r="BW22" s="13"/>
      <c r="BX22" s="3"/>
      <c r="BY22" s="3"/>
      <c r="BZ22" s="242"/>
      <c r="CA22" s="210">
        <f t="shared" si="9"/>
        <v>19198.899999999994</v>
      </c>
      <c r="CB22" s="30">
        <v>286.8</v>
      </c>
      <c r="CC22" s="229">
        <f t="shared" si="1"/>
        <v>14321</v>
      </c>
      <c r="CD22" s="229">
        <f t="shared" si="10"/>
        <v>4829.1000000000004</v>
      </c>
      <c r="CE22" s="216">
        <f t="shared" si="11"/>
        <v>48.800000000000004</v>
      </c>
      <c r="CG22" s="229"/>
      <c r="CI22" s="229"/>
    </row>
    <row r="23" spans="1:87" x14ac:dyDescent="0.25">
      <c r="A23" s="2">
        <v>17</v>
      </c>
      <c r="B23" s="345" t="s">
        <v>20</v>
      </c>
      <c r="C23" s="345">
        <v>7279.4</v>
      </c>
      <c r="D23" s="346">
        <f t="shared" si="2"/>
        <v>1143.7000000000007</v>
      </c>
      <c r="E23" s="343">
        <v>8423.1</v>
      </c>
      <c r="F23" s="259">
        <f t="shared" si="3"/>
        <v>2543.8000000000002</v>
      </c>
      <c r="G23" s="231">
        <v>1707.8</v>
      </c>
      <c r="H23" s="262">
        <f t="shared" si="4"/>
        <v>515.79999999999995</v>
      </c>
      <c r="I23" s="232"/>
      <c r="J23" s="263">
        <v>14</v>
      </c>
      <c r="K23" s="17">
        <f t="shared" si="5"/>
        <v>5.6</v>
      </c>
      <c r="L23" s="14">
        <v>8.4</v>
      </c>
      <c r="M23" s="232">
        <f t="shared" si="0"/>
        <v>769.5</v>
      </c>
      <c r="N23" s="3">
        <v>520</v>
      </c>
      <c r="O23" s="3">
        <v>164</v>
      </c>
      <c r="P23" s="3">
        <v>62</v>
      </c>
      <c r="Q23" s="3">
        <v>23.5</v>
      </c>
      <c r="R23" s="11">
        <v>0</v>
      </c>
      <c r="S23" s="270"/>
      <c r="T23" s="255">
        <f t="shared" si="12"/>
        <v>108.5</v>
      </c>
      <c r="U23" s="13">
        <v>17</v>
      </c>
      <c r="V23" s="3">
        <v>45.2</v>
      </c>
      <c r="W23" s="3"/>
      <c r="X23" s="3"/>
      <c r="Y23" s="11">
        <v>8.3000000000000007</v>
      </c>
      <c r="Z23" s="3"/>
      <c r="AA23" s="3"/>
      <c r="AB23" s="3">
        <v>5.5</v>
      </c>
      <c r="AC23" s="3"/>
      <c r="AD23" s="3"/>
      <c r="AE23" s="3"/>
      <c r="AF23" s="3">
        <v>22.5</v>
      </c>
      <c r="AG23" s="3"/>
      <c r="AH23" s="11"/>
      <c r="AI23" s="11">
        <v>10</v>
      </c>
      <c r="AJ23" s="255">
        <f t="shared" si="6"/>
        <v>57.2</v>
      </c>
      <c r="AK23" s="239">
        <v>41.2</v>
      </c>
      <c r="AL23" s="239">
        <v>16</v>
      </c>
      <c r="AM23" s="235">
        <f t="shared" si="13"/>
        <v>239.3</v>
      </c>
      <c r="AN23" s="3"/>
      <c r="AO23" s="3"/>
      <c r="AP23" s="3">
        <v>6.7</v>
      </c>
      <c r="AQ23" s="3">
        <v>15</v>
      </c>
      <c r="AR23" s="13"/>
      <c r="AS23" s="3">
        <v>32.700000000000003</v>
      </c>
      <c r="AT23" s="3">
        <v>55</v>
      </c>
      <c r="AU23" s="3"/>
      <c r="AV23" s="3"/>
      <c r="AW23" s="3">
        <v>28.1</v>
      </c>
      <c r="AX23" s="3">
        <v>19.5</v>
      </c>
      <c r="AY23" s="3"/>
      <c r="AZ23" s="3"/>
      <c r="BA23" s="3"/>
      <c r="BB23" s="3"/>
      <c r="BC23" s="3"/>
      <c r="BD23" s="3"/>
      <c r="BE23" s="11"/>
      <c r="BF23" s="11"/>
      <c r="BG23" s="11">
        <v>17.600000000000001</v>
      </c>
      <c r="BH23" s="11"/>
      <c r="BI23" s="11">
        <v>64.7</v>
      </c>
      <c r="BJ23" s="3"/>
      <c r="BK23" s="3"/>
      <c r="BL23" s="249">
        <f t="shared" si="7"/>
        <v>250.5</v>
      </c>
      <c r="BM23" s="244"/>
      <c r="BN23" s="13">
        <v>203</v>
      </c>
      <c r="BO23" s="3">
        <v>2.5</v>
      </c>
      <c r="BP23" s="3"/>
      <c r="BQ23" s="183">
        <v>15</v>
      </c>
      <c r="BR23" s="183">
        <v>30</v>
      </c>
      <c r="BS23" s="310"/>
      <c r="BT23" s="255">
        <v>203</v>
      </c>
      <c r="BU23" s="244">
        <f t="shared" si="8"/>
        <v>104.1</v>
      </c>
      <c r="BV23" s="247">
        <v>104.1</v>
      </c>
      <c r="BW23" s="13"/>
      <c r="BX23" s="3"/>
      <c r="BY23" s="3"/>
      <c r="BZ23" s="242"/>
      <c r="CA23" s="210">
        <f t="shared" si="9"/>
        <v>14936.6</v>
      </c>
      <c r="CB23" s="30">
        <v>182</v>
      </c>
      <c r="CC23" s="229">
        <f t="shared" si="1"/>
        <v>10966.900000000001</v>
      </c>
      <c r="CD23" s="229">
        <f t="shared" si="10"/>
        <v>3912.5</v>
      </c>
      <c r="CE23" s="216">
        <f t="shared" si="11"/>
        <v>57.2</v>
      </c>
      <c r="CG23" s="229"/>
      <c r="CI23" s="229"/>
    </row>
    <row r="24" spans="1:87" x14ac:dyDescent="0.25">
      <c r="A24" s="2">
        <v>18</v>
      </c>
      <c r="B24" s="345" t="s">
        <v>73</v>
      </c>
      <c r="C24" s="345">
        <v>10836.7</v>
      </c>
      <c r="D24" s="346">
        <f t="shared" si="2"/>
        <v>1702.6999999999989</v>
      </c>
      <c r="E24" s="343">
        <v>12539.4</v>
      </c>
      <c r="F24" s="259">
        <f t="shared" si="3"/>
        <v>3786.9</v>
      </c>
      <c r="G24" s="231">
        <v>2325.9</v>
      </c>
      <c r="H24" s="262">
        <f t="shared" si="4"/>
        <v>702.4</v>
      </c>
      <c r="I24" s="232"/>
      <c r="J24" s="263">
        <v>14.1</v>
      </c>
      <c r="K24" s="17">
        <f t="shared" si="5"/>
        <v>4.9000000000000004</v>
      </c>
      <c r="L24" s="14">
        <v>9.1999999999999993</v>
      </c>
      <c r="M24" s="232">
        <f t="shared" si="0"/>
        <v>1291.2</v>
      </c>
      <c r="N24" s="3">
        <v>863.2</v>
      </c>
      <c r="O24" s="3">
        <v>342.5</v>
      </c>
      <c r="P24" s="3">
        <v>62</v>
      </c>
      <c r="Q24" s="3">
        <v>23.5</v>
      </c>
      <c r="R24" s="11">
        <v>0</v>
      </c>
      <c r="S24" s="270"/>
      <c r="T24" s="255">
        <f t="shared" si="12"/>
        <v>148.30000000000001</v>
      </c>
      <c r="U24" s="13">
        <v>17</v>
      </c>
      <c r="V24" s="3">
        <v>59</v>
      </c>
      <c r="W24" s="3"/>
      <c r="X24" s="3">
        <v>36</v>
      </c>
      <c r="Y24" s="11"/>
      <c r="Z24" s="3"/>
      <c r="AA24" s="3"/>
      <c r="AB24" s="3">
        <v>8.3000000000000007</v>
      </c>
      <c r="AC24" s="3"/>
      <c r="AD24" s="3"/>
      <c r="AE24" s="3"/>
      <c r="AF24" s="3">
        <v>18</v>
      </c>
      <c r="AG24" s="3"/>
      <c r="AH24" s="11"/>
      <c r="AI24" s="11">
        <v>10</v>
      </c>
      <c r="AJ24" s="255">
        <f t="shared" si="6"/>
        <v>51</v>
      </c>
      <c r="AK24" s="239">
        <v>40.799999999999997</v>
      </c>
      <c r="AL24" s="239">
        <v>10.199999999999999</v>
      </c>
      <c r="AM24" s="235">
        <f t="shared" si="13"/>
        <v>433.9</v>
      </c>
      <c r="AN24" s="3"/>
      <c r="AO24" s="3"/>
      <c r="AP24" s="3">
        <v>6.7</v>
      </c>
      <c r="AQ24" s="3">
        <v>63.3</v>
      </c>
      <c r="AR24" s="13"/>
      <c r="AS24" s="3">
        <v>80</v>
      </c>
      <c r="AT24" s="3">
        <v>167.7</v>
      </c>
      <c r="AU24" s="3"/>
      <c r="AV24" s="3"/>
      <c r="AW24" s="3">
        <v>14.4</v>
      </c>
      <c r="AX24" s="3">
        <v>19.5</v>
      </c>
      <c r="AY24" s="3"/>
      <c r="AZ24" s="3"/>
      <c r="BA24" s="3"/>
      <c r="BB24" s="3"/>
      <c r="BC24" s="3"/>
      <c r="BD24" s="3"/>
      <c r="BE24" s="11"/>
      <c r="BF24" s="11"/>
      <c r="BG24" s="11">
        <v>17.600000000000001</v>
      </c>
      <c r="BH24" s="11"/>
      <c r="BI24" s="11">
        <v>64.7</v>
      </c>
      <c r="BJ24" s="3"/>
      <c r="BK24" s="3"/>
      <c r="BL24" s="249">
        <f t="shared" si="7"/>
        <v>2298</v>
      </c>
      <c r="BM24" s="244"/>
      <c r="BN24" s="13">
        <v>127</v>
      </c>
      <c r="BO24" s="3">
        <v>2126</v>
      </c>
      <c r="BP24" s="3"/>
      <c r="BQ24" s="183">
        <v>15</v>
      </c>
      <c r="BR24" s="183">
        <v>30</v>
      </c>
      <c r="BS24" s="310"/>
      <c r="BT24" s="255">
        <v>203</v>
      </c>
      <c r="BU24" s="244">
        <f t="shared" si="8"/>
        <v>211.4</v>
      </c>
      <c r="BV24" s="247">
        <v>211.4</v>
      </c>
      <c r="BW24" s="13"/>
      <c r="BX24" s="3"/>
      <c r="BY24" s="3"/>
      <c r="BZ24" s="242"/>
      <c r="CA24" s="210">
        <f t="shared" si="9"/>
        <v>24005.500000000004</v>
      </c>
      <c r="CB24" s="30">
        <v>47.5</v>
      </c>
      <c r="CC24" s="229">
        <f t="shared" si="1"/>
        <v>16326.3</v>
      </c>
      <c r="CD24" s="229">
        <f t="shared" si="10"/>
        <v>7628.2</v>
      </c>
      <c r="CE24" s="216">
        <f t="shared" si="11"/>
        <v>51</v>
      </c>
      <c r="CG24" s="229"/>
      <c r="CI24" s="229"/>
    </row>
    <row r="25" spans="1:87" x14ac:dyDescent="0.25">
      <c r="A25" s="2">
        <v>19</v>
      </c>
      <c r="B25" s="345" t="s">
        <v>21</v>
      </c>
      <c r="C25" s="345">
        <v>3691.7</v>
      </c>
      <c r="D25" s="346">
        <f t="shared" si="2"/>
        <v>580</v>
      </c>
      <c r="E25" s="343">
        <v>4271.7</v>
      </c>
      <c r="F25" s="259">
        <v>1290</v>
      </c>
      <c r="G25" s="231">
        <v>1016.5</v>
      </c>
      <c r="H25" s="262">
        <f t="shared" si="4"/>
        <v>307</v>
      </c>
      <c r="I25" s="232"/>
      <c r="J25" s="263">
        <v>17.8</v>
      </c>
      <c r="K25" s="17">
        <f t="shared" si="5"/>
        <v>5.8000000000000007</v>
      </c>
      <c r="L25" s="14">
        <v>12</v>
      </c>
      <c r="M25" s="232">
        <f t="shared" si="0"/>
        <v>604.30000000000007</v>
      </c>
      <c r="N25" s="3">
        <v>408.7</v>
      </c>
      <c r="O25" s="3">
        <v>171.2</v>
      </c>
      <c r="P25" s="3">
        <v>17.7</v>
      </c>
      <c r="Q25" s="3">
        <v>6.7</v>
      </c>
      <c r="R25" s="11">
        <v>0</v>
      </c>
      <c r="S25" s="270"/>
      <c r="T25" s="255">
        <f t="shared" si="12"/>
        <v>54.2</v>
      </c>
      <c r="U25" s="13">
        <v>11.6</v>
      </c>
      <c r="V25" s="3">
        <v>14.6</v>
      </c>
      <c r="W25" s="3"/>
      <c r="X25" s="3"/>
      <c r="Y25" s="11"/>
      <c r="Z25" s="3"/>
      <c r="AA25" s="3"/>
      <c r="AB25" s="3">
        <v>5</v>
      </c>
      <c r="AC25" s="3"/>
      <c r="AD25" s="3"/>
      <c r="AE25" s="3"/>
      <c r="AF25" s="3">
        <v>18</v>
      </c>
      <c r="AG25" s="3"/>
      <c r="AH25" s="11"/>
      <c r="AI25" s="11">
        <v>5</v>
      </c>
      <c r="AJ25" s="255">
        <f t="shared" si="6"/>
        <v>41.300000000000004</v>
      </c>
      <c r="AK25" s="239">
        <v>36.200000000000003</v>
      </c>
      <c r="AL25" s="239">
        <v>5.0999999999999996</v>
      </c>
      <c r="AM25" s="235">
        <f t="shared" si="13"/>
        <v>292.59999999999997</v>
      </c>
      <c r="AN25" s="3"/>
      <c r="AO25" s="3"/>
      <c r="AP25" s="3">
        <v>6.7</v>
      </c>
      <c r="AQ25" s="3">
        <v>63.3</v>
      </c>
      <c r="AR25" s="13"/>
      <c r="AS25" s="3">
        <v>36.799999999999997</v>
      </c>
      <c r="AT25" s="3">
        <v>55.9</v>
      </c>
      <c r="AU25" s="3"/>
      <c r="AV25" s="3"/>
      <c r="AW25" s="3">
        <v>28.1</v>
      </c>
      <c r="AX25" s="3">
        <v>19.5</v>
      </c>
      <c r="AY25" s="3"/>
      <c r="AZ25" s="3"/>
      <c r="BA25" s="3"/>
      <c r="BB25" s="3"/>
      <c r="BC25" s="3"/>
      <c r="BD25" s="3"/>
      <c r="BE25" s="11"/>
      <c r="BF25" s="11"/>
      <c r="BG25" s="11">
        <v>17.600000000000001</v>
      </c>
      <c r="BH25" s="11"/>
      <c r="BI25" s="11">
        <v>64.7</v>
      </c>
      <c r="BJ25" s="3"/>
      <c r="BK25" s="3"/>
      <c r="BL25" s="249">
        <f t="shared" si="7"/>
        <v>156.80000000000001</v>
      </c>
      <c r="BM25" s="244"/>
      <c r="BN25" s="13">
        <v>110</v>
      </c>
      <c r="BO25" s="3">
        <v>1.8</v>
      </c>
      <c r="BP25" s="3"/>
      <c r="BQ25" s="183">
        <v>15</v>
      </c>
      <c r="BR25" s="183">
        <v>30</v>
      </c>
      <c r="BS25" s="310"/>
      <c r="BT25" s="255"/>
      <c r="BU25" s="244">
        <f t="shared" si="8"/>
        <v>69</v>
      </c>
      <c r="BV25" s="247">
        <v>69</v>
      </c>
      <c r="BW25" s="13"/>
      <c r="BX25" s="3"/>
      <c r="BY25" s="3"/>
      <c r="BZ25" s="242"/>
      <c r="CA25" s="210">
        <f t="shared" si="9"/>
        <v>8121.2000000000007</v>
      </c>
      <c r="CB25" s="30">
        <v>302.2</v>
      </c>
      <c r="CC25" s="229">
        <f t="shared" si="1"/>
        <v>5561.7</v>
      </c>
      <c r="CD25" s="229">
        <f t="shared" si="10"/>
        <v>2518.2000000000003</v>
      </c>
      <c r="CE25" s="216">
        <f t="shared" si="11"/>
        <v>41.300000000000004</v>
      </c>
      <c r="CG25" s="229"/>
      <c r="CI25" s="229"/>
    </row>
    <row r="26" spans="1:87" x14ac:dyDescent="0.25">
      <c r="A26" s="2">
        <v>20</v>
      </c>
      <c r="B26" s="345" t="s">
        <v>22</v>
      </c>
      <c r="C26" s="345">
        <v>7581.2</v>
      </c>
      <c r="D26" s="346">
        <f t="shared" si="2"/>
        <v>1191.1999999999998</v>
      </c>
      <c r="E26" s="343">
        <v>8772.4</v>
      </c>
      <c r="F26" s="259">
        <f t="shared" si="3"/>
        <v>2649.3</v>
      </c>
      <c r="G26" s="231">
        <v>1865</v>
      </c>
      <c r="H26" s="262">
        <f t="shared" si="4"/>
        <v>563.20000000000005</v>
      </c>
      <c r="I26" s="232"/>
      <c r="J26" s="263">
        <v>14</v>
      </c>
      <c r="K26" s="17">
        <f t="shared" si="5"/>
        <v>5.6</v>
      </c>
      <c r="L26" s="14">
        <v>8.4</v>
      </c>
      <c r="M26" s="232">
        <f t="shared" si="0"/>
        <v>596.5</v>
      </c>
      <c r="N26" s="3">
        <v>345.6</v>
      </c>
      <c r="O26" s="3">
        <v>147.1</v>
      </c>
      <c r="P26" s="3">
        <v>75.3</v>
      </c>
      <c r="Q26" s="3">
        <v>28.5</v>
      </c>
      <c r="R26" s="11">
        <v>0</v>
      </c>
      <c r="S26" s="270"/>
      <c r="T26" s="255">
        <f t="shared" si="12"/>
        <v>88.4</v>
      </c>
      <c r="U26" s="13">
        <v>17.5</v>
      </c>
      <c r="V26" s="3">
        <v>23.7</v>
      </c>
      <c r="W26" s="3"/>
      <c r="X26" s="3"/>
      <c r="Y26" s="11">
        <v>21.6</v>
      </c>
      <c r="Z26" s="3"/>
      <c r="AA26" s="3"/>
      <c r="AB26" s="3">
        <v>2.6</v>
      </c>
      <c r="AC26" s="3"/>
      <c r="AD26" s="3"/>
      <c r="AE26" s="3"/>
      <c r="AF26" s="3">
        <v>18</v>
      </c>
      <c r="AG26" s="3"/>
      <c r="AH26" s="11"/>
      <c r="AI26" s="11">
        <v>5</v>
      </c>
      <c r="AJ26" s="255">
        <f t="shared" si="6"/>
        <v>51.800000000000004</v>
      </c>
      <c r="AK26" s="239">
        <v>43.2</v>
      </c>
      <c r="AL26" s="239">
        <v>8.6</v>
      </c>
      <c r="AM26" s="235">
        <f t="shared" si="13"/>
        <v>329.7</v>
      </c>
      <c r="AN26" s="3"/>
      <c r="AO26" s="3"/>
      <c r="AP26" s="3">
        <v>8</v>
      </c>
      <c r="AQ26" s="3">
        <v>63.3</v>
      </c>
      <c r="AR26" s="13"/>
      <c r="AS26" s="3">
        <v>25.5</v>
      </c>
      <c r="AT26" s="3">
        <v>103</v>
      </c>
      <c r="AU26" s="3"/>
      <c r="AV26" s="3"/>
      <c r="AW26" s="3">
        <v>28.1</v>
      </c>
      <c r="AX26" s="3">
        <v>19.5</v>
      </c>
      <c r="AY26" s="3"/>
      <c r="AZ26" s="3"/>
      <c r="BA26" s="3"/>
      <c r="BB26" s="3"/>
      <c r="BC26" s="3"/>
      <c r="BD26" s="3"/>
      <c r="BE26" s="11"/>
      <c r="BF26" s="11"/>
      <c r="BG26" s="11">
        <v>17.600000000000001</v>
      </c>
      <c r="BH26" s="11"/>
      <c r="BI26" s="11">
        <v>64.7</v>
      </c>
      <c r="BJ26" s="3"/>
      <c r="BK26" s="3"/>
      <c r="BL26" s="249">
        <f t="shared" si="7"/>
        <v>234.9</v>
      </c>
      <c r="BM26" s="244"/>
      <c r="BN26" s="13">
        <v>177.1</v>
      </c>
      <c r="BO26" s="3">
        <v>12.8</v>
      </c>
      <c r="BP26" s="3"/>
      <c r="BQ26" s="183">
        <v>15</v>
      </c>
      <c r="BR26" s="183">
        <v>30</v>
      </c>
      <c r="BS26" s="310"/>
      <c r="BT26" s="255"/>
      <c r="BU26" s="244">
        <f t="shared" si="8"/>
        <v>88.8</v>
      </c>
      <c r="BV26" s="247">
        <v>88.8</v>
      </c>
      <c r="BW26" s="13"/>
      <c r="BX26" s="3"/>
      <c r="BY26" s="3"/>
      <c r="BZ26" s="242"/>
      <c r="CA26" s="210">
        <f t="shared" si="9"/>
        <v>15254</v>
      </c>
      <c r="CB26" s="30">
        <v>853.6</v>
      </c>
      <c r="CC26" s="229">
        <f t="shared" si="1"/>
        <v>11421.7</v>
      </c>
      <c r="CD26" s="229">
        <f t="shared" si="10"/>
        <v>3780.5</v>
      </c>
      <c r="CE26" s="216">
        <f t="shared" si="11"/>
        <v>51.800000000000004</v>
      </c>
      <c r="CG26" s="229"/>
      <c r="CI26" s="229"/>
    </row>
    <row r="27" spans="1:87" x14ac:dyDescent="0.25">
      <c r="A27" s="2">
        <v>21</v>
      </c>
      <c r="B27" s="345" t="s">
        <v>23</v>
      </c>
      <c r="C27" s="345">
        <v>12194</v>
      </c>
      <c r="D27" s="346">
        <f t="shared" si="2"/>
        <v>1915.8999999999996</v>
      </c>
      <c r="E27" s="343">
        <v>14109.9</v>
      </c>
      <c r="F27" s="259">
        <f t="shared" si="3"/>
        <v>4261.2</v>
      </c>
      <c r="G27" s="231">
        <v>2483.1</v>
      </c>
      <c r="H27" s="262">
        <f t="shared" si="4"/>
        <v>749.9</v>
      </c>
      <c r="I27" s="232"/>
      <c r="J27" s="263">
        <v>22.8</v>
      </c>
      <c r="K27" s="17">
        <f t="shared" si="5"/>
        <v>10.600000000000001</v>
      </c>
      <c r="L27" s="14">
        <v>12.2</v>
      </c>
      <c r="M27" s="232">
        <f t="shared" si="0"/>
        <v>1329.7</v>
      </c>
      <c r="N27" s="3">
        <v>935</v>
      </c>
      <c r="O27" s="3">
        <v>254.2</v>
      </c>
      <c r="P27" s="3">
        <v>101.9</v>
      </c>
      <c r="Q27" s="3">
        <v>38.6</v>
      </c>
      <c r="R27" s="11">
        <v>0</v>
      </c>
      <c r="S27" s="270"/>
      <c r="T27" s="255">
        <f t="shared" si="12"/>
        <v>180.2</v>
      </c>
      <c r="U27" s="13">
        <v>22</v>
      </c>
      <c r="V27" s="3">
        <v>54</v>
      </c>
      <c r="W27" s="3"/>
      <c r="X27" s="3"/>
      <c r="Y27" s="11">
        <v>72</v>
      </c>
      <c r="Z27" s="3"/>
      <c r="AA27" s="3"/>
      <c r="AB27" s="3">
        <v>4.2</v>
      </c>
      <c r="AC27" s="3"/>
      <c r="AD27" s="3"/>
      <c r="AE27" s="3"/>
      <c r="AF27" s="3">
        <v>18</v>
      </c>
      <c r="AG27" s="3"/>
      <c r="AH27" s="11"/>
      <c r="AI27" s="11">
        <v>10</v>
      </c>
      <c r="AJ27" s="255">
        <f t="shared" si="6"/>
        <v>47.300000000000004</v>
      </c>
      <c r="AK27" s="239">
        <v>41.2</v>
      </c>
      <c r="AL27" s="239">
        <v>6.1</v>
      </c>
      <c r="AM27" s="235">
        <f t="shared" si="13"/>
        <v>367.20000000000005</v>
      </c>
      <c r="AN27" s="3"/>
      <c r="AO27" s="3"/>
      <c r="AP27" s="3">
        <v>6.7</v>
      </c>
      <c r="AQ27" s="3"/>
      <c r="AR27" s="13"/>
      <c r="AS27" s="3">
        <v>65.099999999999994</v>
      </c>
      <c r="AT27" s="3">
        <v>165.5</v>
      </c>
      <c r="AU27" s="3"/>
      <c r="AV27" s="3"/>
      <c r="AW27" s="3">
        <v>28.1</v>
      </c>
      <c r="AX27" s="3">
        <v>19.5</v>
      </c>
      <c r="AY27" s="3"/>
      <c r="AZ27" s="3"/>
      <c r="BA27" s="3"/>
      <c r="BB27" s="3"/>
      <c r="BC27" s="3"/>
      <c r="BD27" s="3"/>
      <c r="BE27" s="11"/>
      <c r="BF27" s="11"/>
      <c r="BG27" s="11">
        <v>17.600000000000001</v>
      </c>
      <c r="BH27" s="11"/>
      <c r="BI27" s="11">
        <v>64.7</v>
      </c>
      <c r="BJ27" s="3"/>
      <c r="BK27" s="3"/>
      <c r="BL27" s="249">
        <f t="shared" si="7"/>
        <v>215</v>
      </c>
      <c r="BM27" s="244"/>
      <c r="BN27" s="13">
        <v>156</v>
      </c>
      <c r="BO27" s="3">
        <v>14</v>
      </c>
      <c r="BP27" s="3"/>
      <c r="BQ27" s="183">
        <v>15</v>
      </c>
      <c r="BR27" s="183">
        <v>30</v>
      </c>
      <c r="BS27" s="310"/>
      <c r="BT27" s="255">
        <v>203</v>
      </c>
      <c r="BU27" s="244">
        <f t="shared" si="8"/>
        <v>254</v>
      </c>
      <c r="BV27" s="247">
        <v>254</v>
      </c>
      <c r="BW27" s="13"/>
      <c r="BX27" s="3"/>
      <c r="BY27" s="3"/>
      <c r="BZ27" s="242"/>
      <c r="CA27" s="210">
        <f t="shared" si="9"/>
        <v>24223.3</v>
      </c>
      <c r="CB27" s="30">
        <v>56.4</v>
      </c>
      <c r="CC27" s="229">
        <f t="shared" si="1"/>
        <v>18371.099999999999</v>
      </c>
      <c r="CD27" s="229">
        <f t="shared" si="10"/>
        <v>5804.9</v>
      </c>
      <c r="CE27" s="216">
        <f t="shared" si="11"/>
        <v>47.300000000000004</v>
      </c>
      <c r="CG27" s="229"/>
      <c r="CI27" s="229"/>
    </row>
    <row r="28" spans="1:87" x14ac:dyDescent="0.25">
      <c r="A28" s="2">
        <v>22</v>
      </c>
      <c r="B28" s="345" t="s">
        <v>24</v>
      </c>
      <c r="C28" s="345">
        <v>4092.4</v>
      </c>
      <c r="D28" s="346">
        <f t="shared" si="2"/>
        <v>642.99999999999955</v>
      </c>
      <c r="E28" s="343">
        <v>4735.3999999999996</v>
      </c>
      <c r="F28" s="259">
        <f t="shared" si="3"/>
        <v>1430.1</v>
      </c>
      <c r="G28" s="231">
        <v>1016.5</v>
      </c>
      <c r="H28" s="262">
        <f t="shared" si="4"/>
        <v>307</v>
      </c>
      <c r="I28" s="232"/>
      <c r="J28" s="263">
        <v>13.9</v>
      </c>
      <c r="K28" s="17">
        <f t="shared" si="5"/>
        <v>4.7000000000000011</v>
      </c>
      <c r="L28" s="14">
        <v>9.1999999999999993</v>
      </c>
      <c r="M28" s="232">
        <f t="shared" si="0"/>
        <v>557.5</v>
      </c>
      <c r="N28" s="3">
        <v>340.1</v>
      </c>
      <c r="O28" s="3">
        <v>144.19999999999999</v>
      </c>
      <c r="P28" s="3">
        <v>53.1</v>
      </c>
      <c r="Q28" s="3">
        <v>20.100000000000001</v>
      </c>
      <c r="R28" s="11">
        <v>0</v>
      </c>
      <c r="S28" s="270"/>
      <c r="T28" s="255">
        <f t="shared" si="12"/>
        <v>92.8</v>
      </c>
      <c r="U28" s="13">
        <v>10.5</v>
      </c>
      <c r="V28" s="3">
        <v>33</v>
      </c>
      <c r="W28" s="3"/>
      <c r="X28" s="3"/>
      <c r="Y28" s="11">
        <v>17.5</v>
      </c>
      <c r="Z28" s="3"/>
      <c r="AA28" s="3"/>
      <c r="AB28" s="3">
        <v>3.8</v>
      </c>
      <c r="AC28" s="3"/>
      <c r="AD28" s="3"/>
      <c r="AE28" s="3"/>
      <c r="AF28" s="3">
        <v>18</v>
      </c>
      <c r="AG28" s="3"/>
      <c r="AH28" s="11"/>
      <c r="AI28" s="11">
        <v>10</v>
      </c>
      <c r="AJ28" s="255">
        <f t="shared" si="6"/>
        <v>41.6</v>
      </c>
      <c r="AK28" s="239">
        <v>36.200000000000003</v>
      </c>
      <c r="AL28" s="239">
        <v>5.4</v>
      </c>
      <c r="AM28" s="235">
        <f t="shared" si="13"/>
        <v>273.59999999999997</v>
      </c>
      <c r="AN28" s="3"/>
      <c r="AO28" s="3"/>
      <c r="AP28" s="3">
        <v>6.7</v>
      </c>
      <c r="AQ28" s="3">
        <v>63.3</v>
      </c>
      <c r="AR28" s="13"/>
      <c r="AS28" s="3">
        <v>29.2</v>
      </c>
      <c r="AT28" s="3">
        <v>62.4</v>
      </c>
      <c r="AU28" s="3"/>
      <c r="AV28" s="3"/>
      <c r="AW28" s="3">
        <v>10.199999999999999</v>
      </c>
      <c r="AX28" s="3">
        <v>19.5</v>
      </c>
      <c r="AY28" s="3"/>
      <c r="AZ28" s="3"/>
      <c r="BA28" s="3"/>
      <c r="BB28" s="3"/>
      <c r="BC28" s="3"/>
      <c r="BD28" s="3"/>
      <c r="BE28" s="11"/>
      <c r="BF28" s="11"/>
      <c r="BG28" s="11">
        <v>17.600000000000001</v>
      </c>
      <c r="BH28" s="11"/>
      <c r="BI28" s="11">
        <v>64.7</v>
      </c>
      <c r="BJ28" s="3"/>
      <c r="BK28" s="3"/>
      <c r="BL28" s="249">
        <f t="shared" si="7"/>
        <v>337</v>
      </c>
      <c r="BM28" s="244"/>
      <c r="BN28" s="13">
        <v>29</v>
      </c>
      <c r="BO28" s="3">
        <v>263</v>
      </c>
      <c r="BP28" s="3"/>
      <c r="BQ28" s="183">
        <v>15</v>
      </c>
      <c r="BR28" s="183">
        <v>30</v>
      </c>
      <c r="BS28" s="310"/>
      <c r="BT28" s="255"/>
      <c r="BU28" s="244">
        <f t="shared" si="8"/>
        <v>67.900000000000006</v>
      </c>
      <c r="BV28" s="247">
        <v>67.900000000000006</v>
      </c>
      <c r="BW28" s="13"/>
      <c r="BX28" s="3"/>
      <c r="BY28" s="3"/>
      <c r="BZ28" s="242"/>
      <c r="CA28" s="210">
        <f t="shared" si="9"/>
        <v>8873.2999999999993</v>
      </c>
      <c r="CB28" s="30">
        <v>209.1</v>
      </c>
      <c r="CC28" s="229">
        <f t="shared" si="1"/>
        <v>6165.5</v>
      </c>
      <c r="CD28" s="229">
        <f t="shared" si="10"/>
        <v>2666.2000000000003</v>
      </c>
      <c r="CE28" s="216">
        <f t="shared" si="11"/>
        <v>41.6</v>
      </c>
      <c r="CG28" s="229"/>
      <c r="CI28" s="229"/>
    </row>
    <row r="29" spans="1:87" x14ac:dyDescent="0.25">
      <c r="A29" s="2">
        <v>23</v>
      </c>
      <c r="B29" s="345" t="s">
        <v>25</v>
      </c>
      <c r="C29" s="345">
        <v>7559.7</v>
      </c>
      <c r="D29" s="346">
        <f t="shared" si="2"/>
        <v>1187.8000000000002</v>
      </c>
      <c r="E29" s="343">
        <v>8747.5</v>
      </c>
      <c r="F29" s="259">
        <f t="shared" si="3"/>
        <v>2641.7</v>
      </c>
      <c r="G29" s="231">
        <v>1865</v>
      </c>
      <c r="H29" s="262">
        <f t="shared" si="4"/>
        <v>563.20000000000005</v>
      </c>
      <c r="I29" s="232"/>
      <c r="J29" s="263">
        <v>14.2</v>
      </c>
      <c r="K29" s="17">
        <f t="shared" si="5"/>
        <v>5.7999999999999989</v>
      </c>
      <c r="L29" s="14">
        <v>8.4</v>
      </c>
      <c r="M29" s="232">
        <f t="shared" si="0"/>
        <v>635</v>
      </c>
      <c r="N29" s="3">
        <v>414.9</v>
      </c>
      <c r="O29" s="3">
        <v>165.1</v>
      </c>
      <c r="P29" s="3">
        <v>39.9</v>
      </c>
      <c r="Q29" s="3">
        <v>15.1</v>
      </c>
      <c r="R29" s="11">
        <v>0</v>
      </c>
      <c r="S29" s="270"/>
      <c r="T29" s="255">
        <f t="shared" si="12"/>
        <v>80.8</v>
      </c>
      <c r="U29" s="13">
        <v>18.600000000000001</v>
      </c>
      <c r="V29" s="3">
        <v>25.7</v>
      </c>
      <c r="W29" s="3"/>
      <c r="X29" s="3"/>
      <c r="Y29" s="11"/>
      <c r="Z29" s="3"/>
      <c r="AA29" s="3"/>
      <c r="AB29" s="3">
        <v>4</v>
      </c>
      <c r="AC29" s="3"/>
      <c r="AD29" s="3"/>
      <c r="AE29" s="3"/>
      <c r="AF29" s="3">
        <v>22.5</v>
      </c>
      <c r="AG29" s="3"/>
      <c r="AH29" s="11"/>
      <c r="AI29" s="11">
        <v>10</v>
      </c>
      <c r="AJ29" s="255">
        <f t="shared" si="6"/>
        <v>49.1</v>
      </c>
      <c r="AK29" s="239">
        <v>41.1</v>
      </c>
      <c r="AL29" s="239">
        <v>8</v>
      </c>
      <c r="AM29" s="235">
        <f t="shared" si="13"/>
        <v>360.8</v>
      </c>
      <c r="AN29" s="3"/>
      <c r="AO29" s="3"/>
      <c r="AP29" s="3">
        <v>6.7</v>
      </c>
      <c r="AQ29" s="3">
        <v>63.3</v>
      </c>
      <c r="AR29" s="13"/>
      <c r="AS29" s="3">
        <v>62</v>
      </c>
      <c r="AT29" s="3">
        <v>98.9</v>
      </c>
      <c r="AU29" s="3"/>
      <c r="AV29" s="3"/>
      <c r="AW29" s="3">
        <v>28.1</v>
      </c>
      <c r="AX29" s="3">
        <v>19.5</v>
      </c>
      <c r="AY29" s="3"/>
      <c r="AZ29" s="3"/>
      <c r="BA29" s="3"/>
      <c r="BB29" s="3"/>
      <c r="BC29" s="3"/>
      <c r="BD29" s="3"/>
      <c r="BE29" s="11"/>
      <c r="BF29" s="11"/>
      <c r="BG29" s="11">
        <v>17.600000000000001</v>
      </c>
      <c r="BH29" s="11"/>
      <c r="BI29" s="11">
        <v>64.7</v>
      </c>
      <c r="BJ29" s="3"/>
      <c r="BK29" s="3"/>
      <c r="BL29" s="249">
        <f t="shared" si="7"/>
        <v>297.7</v>
      </c>
      <c r="BM29" s="244"/>
      <c r="BN29" s="13">
        <v>169</v>
      </c>
      <c r="BO29" s="3">
        <v>83.7</v>
      </c>
      <c r="BP29" s="3"/>
      <c r="BQ29" s="183">
        <v>15</v>
      </c>
      <c r="BR29" s="183">
        <v>30</v>
      </c>
      <c r="BS29" s="310"/>
      <c r="BT29" s="255"/>
      <c r="BU29" s="244">
        <f t="shared" si="8"/>
        <v>126.6</v>
      </c>
      <c r="BV29" s="247">
        <v>126.6</v>
      </c>
      <c r="BW29" s="13"/>
      <c r="BX29" s="3"/>
      <c r="BY29" s="3"/>
      <c r="BZ29" s="242"/>
      <c r="CA29" s="210">
        <f t="shared" si="9"/>
        <v>15381.600000000002</v>
      </c>
      <c r="CB29" s="30">
        <v>366.7</v>
      </c>
      <c r="CC29" s="229">
        <f t="shared" si="1"/>
        <v>11389.2</v>
      </c>
      <c r="CD29" s="229">
        <f t="shared" si="10"/>
        <v>3943.2999999999997</v>
      </c>
      <c r="CE29" s="216">
        <f t="shared" si="11"/>
        <v>49.1</v>
      </c>
      <c r="CG29" s="229"/>
      <c r="CI29" s="229"/>
    </row>
    <row r="30" spans="1:87" x14ac:dyDescent="0.25">
      <c r="A30" s="2">
        <v>24</v>
      </c>
      <c r="B30" s="345" t="s">
        <v>26</v>
      </c>
      <c r="C30" s="345">
        <v>8817.4</v>
      </c>
      <c r="D30" s="346">
        <f t="shared" si="2"/>
        <v>1385.3999999999996</v>
      </c>
      <c r="E30" s="343">
        <v>10202.799999999999</v>
      </c>
      <c r="F30" s="259">
        <f t="shared" si="3"/>
        <v>3081.2</v>
      </c>
      <c r="G30" s="231">
        <v>2090</v>
      </c>
      <c r="H30" s="262">
        <f t="shared" si="4"/>
        <v>631.20000000000005</v>
      </c>
      <c r="I30" s="232"/>
      <c r="J30" s="263">
        <v>17.100000000000001</v>
      </c>
      <c r="K30" s="17">
        <f t="shared" si="5"/>
        <v>4.9000000000000021</v>
      </c>
      <c r="L30" s="14">
        <v>12.2</v>
      </c>
      <c r="M30" s="232">
        <f t="shared" si="0"/>
        <v>938</v>
      </c>
      <c r="N30" s="3">
        <v>730.3</v>
      </c>
      <c r="O30" s="3">
        <v>122.2</v>
      </c>
      <c r="P30" s="3">
        <v>62</v>
      </c>
      <c r="Q30" s="3">
        <v>23.5</v>
      </c>
      <c r="R30" s="11">
        <v>0</v>
      </c>
      <c r="S30" s="270"/>
      <c r="T30" s="255">
        <f t="shared" si="12"/>
        <v>110.39999999999999</v>
      </c>
      <c r="U30" s="13">
        <v>17</v>
      </c>
      <c r="V30" s="3">
        <v>37.6</v>
      </c>
      <c r="W30" s="3"/>
      <c r="X30" s="3"/>
      <c r="Y30" s="11">
        <v>12</v>
      </c>
      <c r="Z30" s="3"/>
      <c r="AA30" s="3"/>
      <c r="AB30" s="3">
        <v>11.3</v>
      </c>
      <c r="AC30" s="3"/>
      <c r="AD30" s="3"/>
      <c r="AE30" s="3"/>
      <c r="AF30" s="3">
        <v>22.5</v>
      </c>
      <c r="AG30" s="3"/>
      <c r="AH30" s="11"/>
      <c r="AI30" s="11">
        <v>10</v>
      </c>
      <c r="AJ30" s="255">
        <f t="shared" si="6"/>
        <v>50.5</v>
      </c>
      <c r="AK30" s="239">
        <v>41.2</v>
      </c>
      <c r="AL30" s="239">
        <v>9.3000000000000007</v>
      </c>
      <c r="AM30" s="235">
        <f t="shared" si="13"/>
        <v>401.8</v>
      </c>
      <c r="AN30" s="3"/>
      <c r="AO30" s="3"/>
      <c r="AP30" s="3">
        <v>6.7</v>
      </c>
      <c r="AQ30" s="3">
        <v>63.3</v>
      </c>
      <c r="AR30" s="13"/>
      <c r="AS30" s="3">
        <v>98.8</v>
      </c>
      <c r="AT30" s="3">
        <v>131.19999999999999</v>
      </c>
      <c r="AU30" s="3"/>
      <c r="AV30" s="3"/>
      <c r="AW30" s="3">
        <v>0</v>
      </c>
      <c r="AX30" s="3">
        <v>19.5</v>
      </c>
      <c r="AY30" s="3"/>
      <c r="AZ30" s="3"/>
      <c r="BA30" s="3"/>
      <c r="BB30" s="3"/>
      <c r="BC30" s="3"/>
      <c r="BD30" s="3"/>
      <c r="BE30" s="11"/>
      <c r="BF30" s="11"/>
      <c r="BG30" s="11">
        <v>17.600000000000001</v>
      </c>
      <c r="BH30" s="11"/>
      <c r="BI30" s="11">
        <v>64.7</v>
      </c>
      <c r="BJ30" s="3"/>
      <c r="BK30" s="3"/>
      <c r="BL30" s="249">
        <f t="shared" si="7"/>
        <v>231.7</v>
      </c>
      <c r="BM30" s="244"/>
      <c r="BN30" s="13">
        <v>177</v>
      </c>
      <c r="BO30" s="3">
        <v>9.6999999999999993</v>
      </c>
      <c r="BP30" s="3"/>
      <c r="BQ30" s="183">
        <v>15</v>
      </c>
      <c r="BR30" s="183">
        <v>30</v>
      </c>
      <c r="BS30" s="310"/>
      <c r="BT30" s="255">
        <v>203</v>
      </c>
      <c r="BU30" s="244">
        <f t="shared" si="8"/>
        <v>160.69999999999999</v>
      </c>
      <c r="BV30" s="247">
        <v>160.69999999999999</v>
      </c>
      <c r="BW30" s="13"/>
      <c r="BX30" s="3"/>
      <c r="BY30" s="3"/>
      <c r="BZ30" s="242"/>
      <c r="CA30" s="210">
        <f t="shared" si="9"/>
        <v>18118.400000000005</v>
      </c>
      <c r="CB30" s="30">
        <v>371.8</v>
      </c>
      <c r="CC30" s="229">
        <f t="shared" si="1"/>
        <v>13284</v>
      </c>
      <c r="CD30" s="229">
        <f t="shared" si="10"/>
        <v>4783.8999999999996</v>
      </c>
      <c r="CE30" s="216">
        <f t="shared" si="11"/>
        <v>50.5</v>
      </c>
      <c r="CG30" s="229"/>
      <c r="CI30" s="229"/>
    </row>
    <row r="31" spans="1:87" x14ac:dyDescent="0.25">
      <c r="A31" s="2">
        <v>25</v>
      </c>
      <c r="B31" s="345" t="s">
        <v>27</v>
      </c>
      <c r="C31" s="345">
        <v>12647.2</v>
      </c>
      <c r="D31" s="346">
        <f t="shared" si="2"/>
        <v>1987.0999999999985</v>
      </c>
      <c r="E31" s="343">
        <v>14634.3</v>
      </c>
      <c r="F31" s="259">
        <f t="shared" si="3"/>
        <v>4419.6000000000004</v>
      </c>
      <c r="G31" s="231">
        <v>2325.9</v>
      </c>
      <c r="H31" s="262">
        <f t="shared" si="4"/>
        <v>702.4</v>
      </c>
      <c r="I31" s="232"/>
      <c r="J31" s="263">
        <v>16.899999999999999</v>
      </c>
      <c r="K31" s="17">
        <f t="shared" si="5"/>
        <v>4.8999999999999986</v>
      </c>
      <c r="L31" s="14">
        <v>12</v>
      </c>
      <c r="M31" s="232">
        <f t="shared" si="0"/>
        <v>1286.3</v>
      </c>
      <c r="N31" s="3">
        <v>878.6</v>
      </c>
      <c r="O31" s="3">
        <v>272.2</v>
      </c>
      <c r="P31" s="3">
        <v>93</v>
      </c>
      <c r="Q31" s="3">
        <v>35.299999999999997</v>
      </c>
      <c r="R31" s="11">
        <v>7.2</v>
      </c>
      <c r="S31" s="270"/>
      <c r="T31" s="255">
        <f t="shared" si="12"/>
        <v>106.22</v>
      </c>
      <c r="U31" s="13">
        <v>23.62</v>
      </c>
      <c r="V31" s="3">
        <v>42</v>
      </c>
      <c r="W31" s="3"/>
      <c r="X31" s="3">
        <v>4.5999999999999996</v>
      </c>
      <c r="Y31" s="11"/>
      <c r="Z31" s="3"/>
      <c r="AA31" s="3"/>
      <c r="AB31" s="3">
        <v>8</v>
      </c>
      <c r="AC31" s="3"/>
      <c r="AD31" s="3"/>
      <c r="AE31" s="3"/>
      <c r="AF31" s="3">
        <v>18</v>
      </c>
      <c r="AG31" s="3"/>
      <c r="AH31" s="11"/>
      <c r="AI31" s="11">
        <v>10</v>
      </c>
      <c r="AJ31" s="255">
        <f t="shared" si="6"/>
        <v>0</v>
      </c>
      <c r="AK31" s="239">
        <v>0</v>
      </c>
      <c r="AL31" s="239">
        <v>0</v>
      </c>
      <c r="AM31" s="235">
        <f t="shared" si="13"/>
        <v>392.8</v>
      </c>
      <c r="AN31" s="3"/>
      <c r="AO31" s="3"/>
      <c r="AP31" s="3">
        <v>6.7</v>
      </c>
      <c r="AQ31" s="3"/>
      <c r="AR31" s="13">
        <v>33.5</v>
      </c>
      <c r="AS31" s="3">
        <v>74.400000000000006</v>
      </c>
      <c r="AT31" s="3">
        <v>165.5</v>
      </c>
      <c r="AU31" s="3"/>
      <c r="AV31" s="3"/>
      <c r="AW31" s="3">
        <v>10.199999999999999</v>
      </c>
      <c r="AX31" s="3">
        <v>19.5</v>
      </c>
      <c r="AY31" s="3"/>
      <c r="AZ31" s="3"/>
      <c r="BA31" s="3"/>
      <c r="BB31" s="3"/>
      <c r="BC31" s="3"/>
      <c r="BD31" s="3"/>
      <c r="BE31" s="11"/>
      <c r="BF31" s="11"/>
      <c r="BG31" s="11">
        <v>18.3</v>
      </c>
      <c r="BH31" s="11"/>
      <c r="BI31" s="11">
        <v>64.7</v>
      </c>
      <c r="BJ31" s="3"/>
      <c r="BK31" s="3"/>
      <c r="BL31" s="249">
        <f t="shared" si="7"/>
        <v>636.79999999999995</v>
      </c>
      <c r="BM31" s="244"/>
      <c r="BN31" s="13">
        <v>245</v>
      </c>
      <c r="BO31" s="3">
        <v>346.8</v>
      </c>
      <c r="BP31" s="3"/>
      <c r="BQ31" s="183">
        <v>15</v>
      </c>
      <c r="BR31" s="183">
        <v>30</v>
      </c>
      <c r="BS31" s="310"/>
      <c r="BT31" s="255">
        <v>203</v>
      </c>
      <c r="BU31" s="244">
        <f t="shared" si="8"/>
        <v>233.3</v>
      </c>
      <c r="BV31" s="247">
        <v>233.3</v>
      </c>
      <c r="BW31" s="13"/>
      <c r="BX31" s="3"/>
      <c r="BY31" s="3"/>
      <c r="BZ31" s="242"/>
      <c r="CA31" s="210">
        <f t="shared" si="9"/>
        <v>24957.520000000004</v>
      </c>
      <c r="CB31" s="30">
        <v>343.5</v>
      </c>
      <c r="CC31" s="229">
        <f t="shared" si="1"/>
        <v>19053.900000000001</v>
      </c>
      <c r="CD31" s="229">
        <f t="shared" si="10"/>
        <v>5903.6200000000008</v>
      </c>
      <c r="CE31" s="216">
        <f t="shared" si="11"/>
        <v>0</v>
      </c>
      <c r="CG31" s="229"/>
      <c r="CI31" s="229"/>
    </row>
    <row r="32" spans="1:87" x14ac:dyDescent="0.25">
      <c r="A32" s="2">
        <v>26</v>
      </c>
      <c r="B32" s="345" t="s">
        <v>28</v>
      </c>
      <c r="C32" s="345">
        <v>9789.5</v>
      </c>
      <c r="D32" s="346">
        <f t="shared" si="2"/>
        <v>1538.1000000000004</v>
      </c>
      <c r="E32" s="343">
        <v>11327.6</v>
      </c>
      <c r="F32" s="259">
        <f t="shared" si="3"/>
        <v>3420.9</v>
      </c>
      <c r="G32" s="231">
        <v>2293.3000000000002</v>
      </c>
      <c r="H32" s="262">
        <f t="shared" si="4"/>
        <v>692.6</v>
      </c>
      <c r="I32" s="232"/>
      <c r="J32" s="263">
        <v>16.899999999999999</v>
      </c>
      <c r="K32" s="17">
        <f t="shared" si="5"/>
        <v>4.6999999999999993</v>
      </c>
      <c r="L32" s="7">
        <v>12.2</v>
      </c>
      <c r="M32" s="232">
        <f t="shared" si="0"/>
        <v>871.6</v>
      </c>
      <c r="N32" s="3">
        <v>438</v>
      </c>
      <c r="O32" s="3">
        <v>174.8</v>
      </c>
      <c r="P32" s="3">
        <v>177.2</v>
      </c>
      <c r="Q32" s="3">
        <v>67.2</v>
      </c>
      <c r="R32" s="11">
        <v>14.4</v>
      </c>
      <c r="S32" s="270"/>
      <c r="T32" s="255">
        <f t="shared" si="12"/>
        <v>134.1</v>
      </c>
      <c r="U32" s="13">
        <v>16</v>
      </c>
      <c r="V32" s="3">
        <v>37</v>
      </c>
      <c r="W32" s="3"/>
      <c r="X32" s="3">
        <v>4.5999999999999996</v>
      </c>
      <c r="Y32" s="11">
        <v>36</v>
      </c>
      <c r="Z32" s="3"/>
      <c r="AA32" s="3"/>
      <c r="AB32" s="3">
        <v>8</v>
      </c>
      <c r="AC32" s="3"/>
      <c r="AD32" s="3"/>
      <c r="AE32" s="3"/>
      <c r="AF32" s="3">
        <v>22.5</v>
      </c>
      <c r="AG32" s="3"/>
      <c r="AH32" s="11"/>
      <c r="AI32" s="11">
        <v>10</v>
      </c>
      <c r="AJ32" s="255">
        <f t="shared" si="6"/>
        <v>40.6</v>
      </c>
      <c r="AK32" s="239">
        <v>36.1</v>
      </c>
      <c r="AL32" s="239">
        <v>4.5</v>
      </c>
      <c r="AM32" s="235">
        <f t="shared" si="13"/>
        <v>343.40000000000003</v>
      </c>
      <c r="AN32" s="3"/>
      <c r="AO32" s="3"/>
      <c r="AP32" s="3">
        <v>8</v>
      </c>
      <c r="AQ32" s="3"/>
      <c r="AR32" s="13"/>
      <c r="AS32" s="3">
        <v>76.5</v>
      </c>
      <c r="AT32" s="3">
        <v>129</v>
      </c>
      <c r="AU32" s="3"/>
      <c r="AV32" s="3"/>
      <c r="AW32" s="3">
        <v>28.1</v>
      </c>
      <c r="AX32" s="3">
        <v>19.5</v>
      </c>
      <c r="AY32" s="3"/>
      <c r="AZ32" s="3"/>
      <c r="BA32" s="3"/>
      <c r="BB32" s="3"/>
      <c r="BC32" s="3"/>
      <c r="BD32" s="3"/>
      <c r="BE32" s="11"/>
      <c r="BF32" s="11"/>
      <c r="BG32" s="11">
        <v>17.600000000000001</v>
      </c>
      <c r="BH32" s="11"/>
      <c r="BI32" s="11">
        <v>64.7</v>
      </c>
      <c r="BJ32" s="3"/>
      <c r="BK32" s="3"/>
      <c r="BL32" s="249">
        <f t="shared" si="7"/>
        <v>1111</v>
      </c>
      <c r="BM32" s="244">
        <v>687.3</v>
      </c>
      <c r="BN32" s="13">
        <v>176</v>
      </c>
      <c r="BO32" s="3">
        <v>202.7</v>
      </c>
      <c r="BP32" s="3"/>
      <c r="BQ32" s="183">
        <v>15</v>
      </c>
      <c r="BR32" s="183">
        <v>30</v>
      </c>
      <c r="BS32" s="310"/>
      <c r="BT32" s="255"/>
      <c r="BU32" s="244">
        <f t="shared" si="8"/>
        <v>186.6</v>
      </c>
      <c r="BV32" s="247">
        <v>186.6</v>
      </c>
      <c r="BW32" s="13"/>
      <c r="BX32" s="3"/>
      <c r="BY32" s="3"/>
      <c r="BZ32" s="242"/>
      <c r="CA32" s="210">
        <f t="shared" si="9"/>
        <v>20438.599999999995</v>
      </c>
      <c r="CB32" s="30">
        <v>902.8</v>
      </c>
      <c r="CC32" s="229">
        <f t="shared" si="1"/>
        <v>14748.5</v>
      </c>
      <c r="CD32" s="229">
        <f t="shared" si="10"/>
        <v>5649.5</v>
      </c>
      <c r="CE32" s="216">
        <f t="shared" si="11"/>
        <v>40.6</v>
      </c>
      <c r="CG32" s="229"/>
      <c r="CI32" s="229"/>
    </row>
    <row r="33" spans="1:87" x14ac:dyDescent="0.25">
      <c r="A33" s="2">
        <v>27</v>
      </c>
      <c r="B33" s="345" t="s">
        <v>29</v>
      </c>
      <c r="C33" s="345">
        <v>11784.9</v>
      </c>
      <c r="D33" s="346">
        <f t="shared" si="2"/>
        <v>1851.7000000000007</v>
      </c>
      <c r="E33" s="343">
        <v>13636.6</v>
      </c>
      <c r="F33" s="259">
        <f t="shared" si="3"/>
        <v>4118.3</v>
      </c>
      <c r="G33" s="231">
        <v>2325.9</v>
      </c>
      <c r="H33" s="262">
        <f t="shared" si="4"/>
        <v>702.4</v>
      </c>
      <c r="I33" s="232"/>
      <c r="J33" s="263">
        <v>21.3</v>
      </c>
      <c r="K33" s="17">
        <f t="shared" si="5"/>
        <v>9.3000000000000007</v>
      </c>
      <c r="L33" s="14">
        <v>12</v>
      </c>
      <c r="M33" s="232">
        <f t="shared" si="0"/>
        <v>783.8</v>
      </c>
      <c r="N33" s="3">
        <v>456</v>
      </c>
      <c r="O33" s="3">
        <v>230</v>
      </c>
      <c r="P33" s="3">
        <v>70.900000000000006</v>
      </c>
      <c r="Q33" s="3">
        <v>26.9</v>
      </c>
      <c r="R33" s="11">
        <v>0</v>
      </c>
      <c r="S33" s="270"/>
      <c r="T33" s="255">
        <f t="shared" si="12"/>
        <v>103.4</v>
      </c>
      <c r="U33" s="13">
        <v>17.5</v>
      </c>
      <c r="V33" s="3">
        <v>41.1</v>
      </c>
      <c r="W33" s="3"/>
      <c r="X33" s="3">
        <v>4.5999999999999996</v>
      </c>
      <c r="Y33" s="11"/>
      <c r="Z33" s="3"/>
      <c r="AA33" s="3"/>
      <c r="AB33" s="3">
        <v>8</v>
      </c>
      <c r="AC33" s="3"/>
      <c r="AD33" s="3"/>
      <c r="AE33" s="3"/>
      <c r="AF33" s="3">
        <v>22.2</v>
      </c>
      <c r="AG33" s="3"/>
      <c r="AH33" s="11"/>
      <c r="AI33" s="11">
        <v>10</v>
      </c>
      <c r="AJ33" s="255">
        <f t="shared" si="6"/>
        <v>51.8</v>
      </c>
      <c r="AK33" s="239">
        <v>36.1</v>
      </c>
      <c r="AL33" s="239">
        <v>15.7</v>
      </c>
      <c r="AM33" s="235">
        <f t="shared" si="13"/>
        <v>345.59999999999997</v>
      </c>
      <c r="AN33" s="3"/>
      <c r="AO33" s="3"/>
      <c r="AP33" s="3">
        <v>8</v>
      </c>
      <c r="AQ33" s="3">
        <v>60</v>
      </c>
      <c r="AR33" s="13"/>
      <c r="AS33" s="3">
        <v>44.5</v>
      </c>
      <c r="AT33" s="3">
        <v>103.2</v>
      </c>
      <c r="AU33" s="3"/>
      <c r="AV33" s="3"/>
      <c r="AW33" s="3">
        <v>28.1</v>
      </c>
      <c r="AX33" s="3">
        <v>19.5</v>
      </c>
      <c r="AY33" s="3"/>
      <c r="AZ33" s="3"/>
      <c r="BA33" s="3"/>
      <c r="BB33" s="3"/>
      <c r="BC33" s="3"/>
      <c r="BD33" s="3"/>
      <c r="BE33" s="11"/>
      <c r="BF33" s="11"/>
      <c r="BG33" s="11">
        <v>17.600000000000001</v>
      </c>
      <c r="BH33" s="11"/>
      <c r="BI33" s="11">
        <v>64.7</v>
      </c>
      <c r="BJ33" s="3"/>
      <c r="BK33" s="3"/>
      <c r="BL33" s="249">
        <f t="shared" si="7"/>
        <v>336.1</v>
      </c>
      <c r="BM33" s="244"/>
      <c r="BN33" s="13">
        <v>179</v>
      </c>
      <c r="BO33" s="3">
        <v>112.1</v>
      </c>
      <c r="BP33" s="3"/>
      <c r="BQ33" s="183">
        <v>15</v>
      </c>
      <c r="BR33" s="183">
        <v>30</v>
      </c>
      <c r="BS33" s="310"/>
      <c r="BT33" s="255"/>
      <c r="BU33" s="244">
        <f t="shared" si="8"/>
        <v>185.6</v>
      </c>
      <c r="BV33" s="247">
        <v>185.6</v>
      </c>
      <c r="BW33" s="13"/>
      <c r="BX33" s="3"/>
      <c r="BY33" s="3"/>
      <c r="BZ33" s="242"/>
      <c r="CA33" s="210">
        <f t="shared" si="9"/>
        <v>22610.799999999999</v>
      </c>
      <c r="CB33" s="30">
        <v>265</v>
      </c>
      <c r="CC33" s="229">
        <f t="shared" si="1"/>
        <v>17754.900000000001</v>
      </c>
      <c r="CD33" s="229">
        <f t="shared" si="10"/>
        <v>4804.1000000000013</v>
      </c>
      <c r="CE33" s="216">
        <f t="shared" si="11"/>
        <v>51.8</v>
      </c>
      <c r="CG33" s="229"/>
      <c r="CI33" s="229"/>
    </row>
    <row r="34" spans="1:87" ht="15" customHeight="1" x14ac:dyDescent="0.25">
      <c r="A34" s="2">
        <v>28</v>
      </c>
      <c r="B34" s="345" t="s">
        <v>30</v>
      </c>
      <c r="C34" s="345">
        <v>4874.8999999999996</v>
      </c>
      <c r="D34" s="346">
        <f t="shared" si="2"/>
        <v>766</v>
      </c>
      <c r="E34" s="343">
        <v>5640.9</v>
      </c>
      <c r="F34" s="259">
        <f t="shared" si="3"/>
        <v>1703.6</v>
      </c>
      <c r="G34" s="231">
        <v>1443.5</v>
      </c>
      <c r="H34" s="262">
        <f t="shared" si="4"/>
        <v>435.9</v>
      </c>
      <c r="I34" s="232"/>
      <c r="J34" s="263">
        <v>16.7</v>
      </c>
      <c r="K34" s="17">
        <f t="shared" si="5"/>
        <v>4.6999999999999993</v>
      </c>
      <c r="L34" s="14">
        <v>12</v>
      </c>
      <c r="M34" s="232">
        <f t="shared" si="0"/>
        <v>500.70000000000005</v>
      </c>
      <c r="N34" s="3">
        <v>270.8</v>
      </c>
      <c r="O34" s="3">
        <v>199.4</v>
      </c>
      <c r="P34" s="3">
        <v>22.1</v>
      </c>
      <c r="Q34" s="3">
        <v>8.4</v>
      </c>
      <c r="R34" s="11">
        <v>0</v>
      </c>
      <c r="S34" s="270"/>
      <c r="T34" s="255">
        <f t="shared" si="12"/>
        <v>74.8</v>
      </c>
      <c r="U34" s="13">
        <v>16</v>
      </c>
      <c r="V34" s="3">
        <v>21.3</v>
      </c>
      <c r="W34" s="3"/>
      <c r="X34" s="3"/>
      <c r="Y34" s="11">
        <v>12</v>
      </c>
      <c r="Z34" s="3"/>
      <c r="AA34" s="3"/>
      <c r="AB34" s="3">
        <v>2.5</v>
      </c>
      <c r="AC34" s="3"/>
      <c r="AD34" s="3"/>
      <c r="AE34" s="3"/>
      <c r="AF34" s="3">
        <v>18</v>
      </c>
      <c r="AG34" s="3"/>
      <c r="AH34" s="11"/>
      <c r="AI34" s="11">
        <v>5</v>
      </c>
      <c r="AJ34" s="255">
        <f t="shared" si="6"/>
        <v>51.800000000000004</v>
      </c>
      <c r="AK34" s="239">
        <v>43.2</v>
      </c>
      <c r="AL34" s="239">
        <v>8.6</v>
      </c>
      <c r="AM34" s="235">
        <f t="shared" si="13"/>
        <v>302.7</v>
      </c>
      <c r="AN34" s="3"/>
      <c r="AO34" s="3"/>
      <c r="AP34" s="3">
        <v>8</v>
      </c>
      <c r="AQ34" s="3">
        <v>63.3</v>
      </c>
      <c r="AR34" s="13"/>
      <c r="AS34" s="3">
        <v>26.4</v>
      </c>
      <c r="AT34" s="3">
        <v>75.2</v>
      </c>
      <c r="AU34" s="3"/>
      <c r="AV34" s="3"/>
      <c r="AW34" s="3">
        <v>28</v>
      </c>
      <c r="AX34" s="3">
        <v>19.5</v>
      </c>
      <c r="AY34" s="3"/>
      <c r="AZ34" s="3"/>
      <c r="BA34" s="3"/>
      <c r="BB34" s="3"/>
      <c r="BC34" s="3"/>
      <c r="BD34" s="3"/>
      <c r="BE34" s="11"/>
      <c r="BF34" s="11"/>
      <c r="BG34" s="11">
        <v>17.600000000000001</v>
      </c>
      <c r="BH34" s="11"/>
      <c r="BI34" s="11">
        <v>64.7</v>
      </c>
      <c r="BJ34" s="3"/>
      <c r="BK34" s="3"/>
      <c r="BL34" s="249">
        <f t="shared" si="7"/>
        <v>239.3</v>
      </c>
      <c r="BM34" s="244"/>
      <c r="BN34" s="13">
        <v>122.3</v>
      </c>
      <c r="BO34" s="3">
        <v>72</v>
      </c>
      <c r="BP34" s="3"/>
      <c r="BQ34" s="183">
        <v>15</v>
      </c>
      <c r="BR34" s="183">
        <v>30</v>
      </c>
      <c r="BS34" s="310"/>
      <c r="BT34" s="255"/>
      <c r="BU34" s="244">
        <f t="shared" si="8"/>
        <v>84.2</v>
      </c>
      <c r="BV34" s="247">
        <v>84.2</v>
      </c>
      <c r="BW34" s="13"/>
      <c r="BX34" s="3"/>
      <c r="BY34" s="3"/>
      <c r="BZ34" s="242"/>
      <c r="CA34" s="210">
        <f t="shared" si="9"/>
        <v>10494.1</v>
      </c>
      <c r="CB34" s="30">
        <v>255.5</v>
      </c>
      <c r="CC34" s="229">
        <f t="shared" si="1"/>
        <v>7344.5</v>
      </c>
      <c r="CD34" s="229">
        <f t="shared" si="10"/>
        <v>3097.8</v>
      </c>
      <c r="CE34" s="216">
        <f t="shared" si="11"/>
        <v>51.800000000000004</v>
      </c>
      <c r="CG34" s="229"/>
      <c r="CI34" s="229"/>
    </row>
    <row r="35" spans="1:87" x14ac:dyDescent="0.25">
      <c r="A35" s="2">
        <v>29</v>
      </c>
      <c r="B35" s="345" t="s">
        <v>31</v>
      </c>
      <c r="C35" s="345">
        <v>6741.8</v>
      </c>
      <c r="D35" s="346">
        <f t="shared" si="2"/>
        <v>1059.3000000000002</v>
      </c>
      <c r="E35" s="343">
        <v>7801.1</v>
      </c>
      <c r="F35" s="259">
        <f t="shared" si="3"/>
        <v>2355.9</v>
      </c>
      <c r="G35" s="231">
        <v>1707.8</v>
      </c>
      <c r="H35" s="262">
        <f t="shared" si="4"/>
        <v>515.79999999999995</v>
      </c>
      <c r="I35" s="232"/>
      <c r="J35" s="263">
        <v>16</v>
      </c>
      <c r="K35" s="17">
        <f t="shared" si="5"/>
        <v>3.8000000000000007</v>
      </c>
      <c r="L35" s="14">
        <v>12.2</v>
      </c>
      <c r="M35" s="232">
        <f t="shared" si="0"/>
        <v>725.40000000000009</v>
      </c>
      <c r="N35" s="3">
        <v>507.6</v>
      </c>
      <c r="O35" s="3">
        <v>132.30000000000001</v>
      </c>
      <c r="P35" s="3">
        <v>62</v>
      </c>
      <c r="Q35" s="3">
        <v>23.5</v>
      </c>
      <c r="R35" s="11">
        <v>0</v>
      </c>
      <c r="S35" s="270"/>
      <c r="T35" s="255">
        <f t="shared" si="12"/>
        <v>146</v>
      </c>
      <c r="U35" s="13">
        <v>21.5</v>
      </c>
      <c r="V35" s="3">
        <v>52.5</v>
      </c>
      <c r="W35" s="3"/>
      <c r="X35" s="3"/>
      <c r="Y35" s="11">
        <v>36</v>
      </c>
      <c r="Z35" s="3"/>
      <c r="AA35" s="3"/>
      <c r="AB35" s="3">
        <v>3.5</v>
      </c>
      <c r="AC35" s="3"/>
      <c r="AD35" s="3"/>
      <c r="AE35" s="3"/>
      <c r="AF35" s="3">
        <v>22.5</v>
      </c>
      <c r="AG35" s="3"/>
      <c r="AH35" s="11"/>
      <c r="AI35" s="11">
        <v>10</v>
      </c>
      <c r="AJ35" s="255">
        <f t="shared" si="6"/>
        <v>48.7</v>
      </c>
      <c r="AK35" s="239">
        <v>36.200000000000003</v>
      </c>
      <c r="AL35" s="239">
        <v>12.5</v>
      </c>
      <c r="AM35" s="235">
        <f t="shared" si="13"/>
        <v>335.3</v>
      </c>
      <c r="AN35" s="3"/>
      <c r="AO35" s="3"/>
      <c r="AP35" s="3">
        <v>8</v>
      </c>
      <c r="AQ35" s="3">
        <v>60</v>
      </c>
      <c r="AR35" s="13"/>
      <c r="AS35" s="3">
        <v>45</v>
      </c>
      <c r="AT35" s="3">
        <v>92.5</v>
      </c>
      <c r="AU35" s="3"/>
      <c r="AV35" s="3"/>
      <c r="AW35" s="3">
        <v>28</v>
      </c>
      <c r="AX35" s="3">
        <v>19.5</v>
      </c>
      <c r="AY35" s="3"/>
      <c r="AZ35" s="3"/>
      <c r="BA35" s="3"/>
      <c r="BB35" s="3"/>
      <c r="BC35" s="3"/>
      <c r="BD35" s="3"/>
      <c r="BE35" s="11"/>
      <c r="BF35" s="11"/>
      <c r="BG35" s="11">
        <v>17.600000000000001</v>
      </c>
      <c r="BH35" s="11"/>
      <c r="BI35" s="11">
        <v>64.7</v>
      </c>
      <c r="BJ35" s="3"/>
      <c r="BK35" s="3"/>
      <c r="BL35" s="249">
        <f t="shared" si="7"/>
        <v>288</v>
      </c>
      <c r="BM35" s="244"/>
      <c r="BN35" s="13">
        <v>173</v>
      </c>
      <c r="BO35" s="3">
        <v>70</v>
      </c>
      <c r="BP35" s="3"/>
      <c r="BQ35" s="183">
        <v>15</v>
      </c>
      <c r="BR35" s="183">
        <v>30</v>
      </c>
      <c r="BS35" s="310"/>
      <c r="BT35" s="255"/>
      <c r="BU35" s="244">
        <f t="shared" si="8"/>
        <v>120</v>
      </c>
      <c r="BV35" s="247">
        <v>120</v>
      </c>
      <c r="BW35" s="13"/>
      <c r="BX35" s="3"/>
      <c r="BY35" s="3"/>
      <c r="BZ35" s="242"/>
      <c r="CA35" s="210">
        <f t="shared" si="9"/>
        <v>14059.999999999998</v>
      </c>
      <c r="CB35" s="30">
        <v>217.2</v>
      </c>
      <c r="CC35" s="229">
        <f t="shared" si="1"/>
        <v>10157</v>
      </c>
      <c r="CD35" s="229">
        <f t="shared" si="10"/>
        <v>3854.3</v>
      </c>
      <c r="CE35" s="216">
        <f t="shared" si="11"/>
        <v>48.7</v>
      </c>
      <c r="CG35" s="229"/>
      <c r="CI35" s="229"/>
    </row>
    <row r="36" spans="1:87" x14ac:dyDescent="0.25">
      <c r="A36" s="2">
        <v>30</v>
      </c>
      <c r="B36" s="345" t="s">
        <v>74</v>
      </c>
      <c r="C36" s="345">
        <v>7824.3</v>
      </c>
      <c r="D36" s="346">
        <f t="shared" si="2"/>
        <v>1229.4000000000005</v>
      </c>
      <c r="E36" s="343">
        <v>9053.7000000000007</v>
      </c>
      <c r="F36" s="259">
        <f t="shared" si="3"/>
        <v>2734.2</v>
      </c>
      <c r="G36" s="231">
        <v>2090</v>
      </c>
      <c r="H36" s="262">
        <f t="shared" si="4"/>
        <v>631.20000000000005</v>
      </c>
      <c r="I36" s="232"/>
      <c r="J36" s="263">
        <v>13.4</v>
      </c>
      <c r="K36" s="17">
        <f t="shared" si="5"/>
        <v>4.0999999999999996</v>
      </c>
      <c r="L36" s="14">
        <v>9.3000000000000007</v>
      </c>
      <c r="M36" s="232">
        <f t="shared" si="0"/>
        <v>740</v>
      </c>
      <c r="N36" s="3">
        <v>424.2</v>
      </c>
      <c r="O36" s="3">
        <v>187.5</v>
      </c>
      <c r="P36" s="3">
        <v>93</v>
      </c>
      <c r="Q36" s="3">
        <v>35.299999999999997</v>
      </c>
      <c r="R36" s="11">
        <v>0</v>
      </c>
      <c r="S36" s="270"/>
      <c r="T36" s="255">
        <f t="shared" si="12"/>
        <v>81.900000000000006</v>
      </c>
      <c r="U36" s="13">
        <v>15.1</v>
      </c>
      <c r="V36" s="3">
        <v>35</v>
      </c>
      <c r="W36" s="3"/>
      <c r="X36" s="3"/>
      <c r="Y36" s="11"/>
      <c r="Z36" s="3"/>
      <c r="AA36" s="3"/>
      <c r="AB36" s="3">
        <v>1.3</v>
      </c>
      <c r="AC36" s="3"/>
      <c r="AD36" s="3"/>
      <c r="AE36" s="3"/>
      <c r="AF36" s="3">
        <v>20.5</v>
      </c>
      <c r="AG36" s="3"/>
      <c r="AH36" s="11"/>
      <c r="AI36" s="11">
        <v>10</v>
      </c>
      <c r="AJ36" s="255">
        <f t="shared" si="6"/>
        <v>45.6</v>
      </c>
      <c r="AK36" s="239">
        <v>36.200000000000003</v>
      </c>
      <c r="AL36" s="239">
        <v>9.4</v>
      </c>
      <c r="AM36" s="235">
        <f t="shared" si="13"/>
        <v>200.3</v>
      </c>
      <c r="AN36" s="3"/>
      <c r="AO36" s="3"/>
      <c r="AP36" s="3">
        <v>8</v>
      </c>
      <c r="AQ36" s="3"/>
      <c r="AR36" s="13"/>
      <c r="AS36" s="3">
        <v>62.5</v>
      </c>
      <c r="AT36" s="146"/>
      <c r="AU36" s="3"/>
      <c r="AV36" s="3"/>
      <c r="AW36" s="3">
        <v>28</v>
      </c>
      <c r="AX36" s="3">
        <v>19.5</v>
      </c>
      <c r="AY36" s="3"/>
      <c r="AZ36" s="3"/>
      <c r="BA36" s="3"/>
      <c r="BB36" s="3"/>
      <c r="BC36" s="3"/>
      <c r="BD36" s="3"/>
      <c r="BE36" s="11"/>
      <c r="BF36" s="11"/>
      <c r="BG36" s="11">
        <v>17.600000000000001</v>
      </c>
      <c r="BH36" s="11"/>
      <c r="BI36" s="11">
        <v>64.7</v>
      </c>
      <c r="BJ36" s="3"/>
      <c r="BK36" s="3"/>
      <c r="BL36" s="249">
        <f t="shared" si="7"/>
        <v>195</v>
      </c>
      <c r="BM36" s="244"/>
      <c r="BN36" s="13">
        <v>141</v>
      </c>
      <c r="BO36" s="3">
        <v>9</v>
      </c>
      <c r="BP36" s="3"/>
      <c r="BQ36" s="183">
        <v>15</v>
      </c>
      <c r="BR36" s="183">
        <v>30</v>
      </c>
      <c r="BS36" s="310"/>
      <c r="BT36" s="255"/>
      <c r="BU36" s="244">
        <f t="shared" si="8"/>
        <v>147.5</v>
      </c>
      <c r="BV36" s="247">
        <v>147.5</v>
      </c>
      <c r="BW36" s="13"/>
      <c r="BX36" s="3"/>
      <c r="BY36" s="3"/>
      <c r="BZ36" s="242"/>
      <c r="CA36" s="210">
        <f t="shared" si="9"/>
        <v>15932.800000000001</v>
      </c>
      <c r="CB36" s="30">
        <v>326.2</v>
      </c>
      <c r="CC36" s="229">
        <f t="shared" si="1"/>
        <v>11787.900000000001</v>
      </c>
      <c r="CD36" s="229">
        <f t="shared" si="10"/>
        <v>4099.3</v>
      </c>
      <c r="CE36" s="216">
        <f t="shared" si="11"/>
        <v>45.6</v>
      </c>
      <c r="CG36" s="229"/>
      <c r="CI36" s="229"/>
    </row>
    <row r="37" spans="1:87" x14ac:dyDescent="0.25">
      <c r="A37" s="2">
        <v>31</v>
      </c>
      <c r="B37" s="345" t="s">
        <v>32</v>
      </c>
      <c r="C37" s="345">
        <v>10186.1</v>
      </c>
      <c r="D37" s="346">
        <f t="shared" si="2"/>
        <v>1600.5</v>
      </c>
      <c r="E37" s="343">
        <v>11786.6</v>
      </c>
      <c r="F37" s="259">
        <f t="shared" si="3"/>
        <v>3559.6</v>
      </c>
      <c r="G37" s="231">
        <v>2325.9</v>
      </c>
      <c r="H37" s="262">
        <f t="shared" si="4"/>
        <v>702.4</v>
      </c>
      <c r="I37" s="232"/>
      <c r="J37" s="263">
        <v>17.8</v>
      </c>
      <c r="K37" s="17">
        <f t="shared" si="5"/>
        <v>5.6000000000000014</v>
      </c>
      <c r="L37" s="14">
        <v>12.2</v>
      </c>
      <c r="M37" s="232">
        <f t="shared" si="0"/>
        <v>1201.3</v>
      </c>
      <c r="N37" s="3">
        <v>935</v>
      </c>
      <c r="O37" s="3">
        <v>119.7</v>
      </c>
      <c r="P37" s="3">
        <v>106.3</v>
      </c>
      <c r="Q37" s="3">
        <v>40.299999999999997</v>
      </c>
      <c r="R37" s="11">
        <v>0</v>
      </c>
      <c r="S37" s="270"/>
      <c r="T37" s="255">
        <f t="shared" si="12"/>
        <v>113.7</v>
      </c>
      <c r="U37" s="13">
        <v>34.1</v>
      </c>
      <c r="V37" s="3">
        <v>43.6</v>
      </c>
      <c r="W37" s="3"/>
      <c r="X37" s="3"/>
      <c r="Y37" s="11"/>
      <c r="Z37" s="3"/>
      <c r="AA37" s="3"/>
      <c r="AB37" s="3">
        <v>3.5</v>
      </c>
      <c r="AC37" s="3"/>
      <c r="AD37" s="3"/>
      <c r="AE37" s="3"/>
      <c r="AF37" s="3">
        <v>22.5</v>
      </c>
      <c r="AG37" s="3"/>
      <c r="AH37" s="11"/>
      <c r="AI37" s="11">
        <v>10</v>
      </c>
      <c r="AJ37" s="255">
        <f t="shared" si="6"/>
        <v>50.1</v>
      </c>
      <c r="AK37" s="239">
        <v>36.200000000000003</v>
      </c>
      <c r="AL37" s="239">
        <v>13.9</v>
      </c>
      <c r="AM37" s="235">
        <f t="shared" si="13"/>
        <v>294.2</v>
      </c>
      <c r="AN37" s="3"/>
      <c r="AO37" s="3"/>
      <c r="AP37" s="3">
        <v>6.7</v>
      </c>
      <c r="AQ37" s="3"/>
      <c r="AR37" s="13"/>
      <c r="AS37" s="3">
        <v>35.799999999999997</v>
      </c>
      <c r="AT37" s="3">
        <v>139.69999999999999</v>
      </c>
      <c r="AU37" s="3"/>
      <c r="AV37" s="3"/>
      <c r="AW37" s="3">
        <v>10.199999999999999</v>
      </c>
      <c r="AX37" s="3">
        <v>19.5</v>
      </c>
      <c r="AY37" s="3"/>
      <c r="AZ37" s="3"/>
      <c r="BA37" s="3"/>
      <c r="BB37" s="3"/>
      <c r="BC37" s="3"/>
      <c r="BD37" s="3"/>
      <c r="BE37" s="11"/>
      <c r="BF37" s="11"/>
      <c r="BG37" s="11">
        <v>17.600000000000001</v>
      </c>
      <c r="BH37" s="11"/>
      <c r="BI37" s="11">
        <v>64.7</v>
      </c>
      <c r="BJ37" s="3"/>
      <c r="BK37" s="3"/>
      <c r="BL37" s="249">
        <f t="shared" si="7"/>
        <v>509.3</v>
      </c>
      <c r="BM37" s="244"/>
      <c r="BN37" s="13">
        <v>360.3</v>
      </c>
      <c r="BO37" s="3">
        <v>104</v>
      </c>
      <c r="BP37" s="3"/>
      <c r="BQ37" s="183">
        <v>15</v>
      </c>
      <c r="BR37" s="183">
        <v>30</v>
      </c>
      <c r="BS37" s="310"/>
      <c r="BT37" s="255">
        <v>203</v>
      </c>
      <c r="BU37" s="244">
        <f t="shared" si="8"/>
        <v>196.5</v>
      </c>
      <c r="BV37" s="247">
        <v>196.5</v>
      </c>
      <c r="BW37" s="13"/>
      <c r="BX37" s="3"/>
      <c r="BY37" s="3"/>
      <c r="BZ37" s="242"/>
      <c r="CA37" s="210">
        <f t="shared" si="9"/>
        <v>20960.400000000001</v>
      </c>
      <c r="CB37" s="30">
        <v>298.8</v>
      </c>
      <c r="CC37" s="229">
        <f t="shared" si="1"/>
        <v>15346.2</v>
      </c>
      <c r="CD37" s="229">
        <f t="shared" si="10"/>
        <v>5564.1</v>
      </c>
      <c r="CE37" s="216">
        <f t="shared" si="11"/>
        <v>50.1</v>
      </c>
      <c r="CG37" s="229"/>
      <c r="CI37" s="229"/>
    </row>
    <row r="38" spans="1:87" x14ac:dyDescent="0.25">
      <c r="A38" s="2">
        <v>32</v>
      </c>
      <c r="B38" s="345" t="s">
        <v>33</v>
      </c>
      <c r="C38" s="345">
        <v>10991.4</v>
      </c>
      <c r="D38" s="346">
        <f t="shared" si="2"/>
        <v>1727</v>
      </c>
      <c r="E38" s="343">
        <v>12718.4</v>
      </c>
      <c r="F38" s="259">
        <f t="shared" si="3"/>
        <v>3841</v>
      </c>
      <c r="G38" s="231">
        <v>2325.9</v>
      </c>
      <c r="H38" s="262">
        <f t="shared" si="4"/>
        <v>702.4</v>
      </c>
      <c r="I38" s="232"/>
      <c r="J38" s="263">
        <v>16.8</v>
      </c>
      <c r="K38" s="17">
        <f t="shared" si="5"/>
        <v>4.6000000000000014</v>
      </c>
      <c r="L38" s="14">
        <v>12.2</v>
      </c>
      <c r="M38" s="232">
        <f t="shared" si="0"/>
        <v>958.5</v>
      </c>
      <c r="N38" s="3">
        <v>755.8</v>
      </c>
      <c r="O38" s="3">
        <v>117.2</v>
      </c>
      <c r="P38" s="3">
        <v>62</v>
      </c>
      <c r="Q38" s="3">
        <v>23.5</v>
      </c>
      <c r="R38" s="11">
        <v>0</v>
      </c>
      <c r="S38" s="270"/>
      <c r="T38" s="255">
        <f t="shared" si="12"/>
        <v>129.69999999999999</v>
      </c>
      <c r="U38" s="13">
        <v>28.1</v>
      </c>
      <c r="V38" s="3">
        <v>69.400000000000006</v>
      </c>
      <c r="W38" s="3"/>
      <c r="X38" s="3"/>
      <c r="Y38" s="11"/>
      <c r="Z38" s="3"/>
      <c r="AA38" s="3"/>
      <c r="AB38" s="3">
        <v>4.2</v>
      </c>
      <c r="AC38" s="3"/>
      <c r="AD38" s="3"/>
      <c r="AE38" s="3"/>
      <c r="AF38" s="3">
        <v>18</v>
      </c>
      <c r="AG38" s="3"/>
      <c r="AH38" s="11"/>
      <c r="AI38" s="11">
        <v>10</v>
      </c>
      <c r="AJ38" s="255">
        <f t="shared" si="6"/>
        <v>44.6</v>
      </c>
      <c r="AK38" s="239">
        <v>36.200000000000003</v>
      </c>
      <c r="AL38" s="239">
        <v>8.4</v>
      </c>
      <c r="AM38" s="235">
        <f t="shared" si="13"/>
        <v>267.10000000000002</v>
      </c>
      <c r="AN38" s="3"/>
      <c r="AO38" s="3"/>
      <c r="AP38" s="3">
        <v>6.7</v>
      </c>
      <c r="AQ38" s="3"/>
      <c r="AR38" s="13"/>
      <c r="AS38" s="3">
        <v>81.400000000000006</v>
      </c>
      <c r="AT38" s="3">
        <v>67</v>
      </c>
      <c r="AU38" s="3"/>
      <c r="AV38" s="3"/>
      <c r="AW38" s="3">
        <v>10.199999999999999</v>
      </c>
      <c r="AX38" s="3">
        <v>19.5</v>
      </c>
      <c r="AY38" s="3"/>
      <c r="AZ38" s="3"/>
      <c r="BA38" s="3"/>
      <c r="BB38" s="3"/>
      <c r="BC38" s="3"/>
      <c r="BD38" s="3"/>
      <c r="BE38" s="11"/>
      <c r="BF38" s="11"/>
      <c r="BG38" s="11">
        <v>17.600000000000001</v>
      </c>
      <c r="BH38" s="11"/>
      <c r="BI38" s="11">
        <v>64.7</v>
      </c>
      <c r="BJ38" s="3"/>
      <c r="BK38" s="3"/>
      <c r="BL38" s="249">
        <f t="shared" si="7"/>
        <v>608.29999999999995</v>
      </c>
      <c r="BM38" s="244"/>
      <c r="BN38" s="13">
        <v>270</v>
      </c>
      <c r="BO38" s="3">
        <v>293.3</v>
      </c>
      <c r="BP38" s="3"/>
      <c r="BQ38" s="183">
        <v>15</v>
      </c>
      <c r="BR38" s="183">
        <v>30</v>
      </c>
      <c r="BS38" s="310"/>
      <c r="BT38" s="255">
        <v>203</v>
      </c>
      <c r="BU38" s="244">
        <f t="shared" si="8"/>
        <v>134.9</v>
      </c>
      <c r="BV38" s="247">
        <v>134.9</v>
      </c>
      <c r="BW38" s="13"/>
      <c r="BX38" s="3"/>
      <c r="BY38" s="3"/>
      <c r="BZ38" s="242"/>
      <c r="CA38" s="210">
        <f t="shared" si="9"/>
        <v>21950.600000000002</v>
      </c>
      <c r="CB38" s="30">
        <v>437.8</v>
      </c>
      <c r="CC38" s="229">
        <f t="shared" si="1"/>
        <v>16559.400000000001</v>
      </c>
      <c r="CD38" s="229">
        <f t="shared" si="10"/>
        <v>5346.6</v>
      </c>
      <c r="CE38" s="216">
        <f t="shared" si="11"/>
        <v>44.6</v>
      </c>
      <c r="CG38" s="229"/>
      <c r="CI38" s="229"/>
    </row>
    <row r="39" spans="1:87" x14ac:dyDescent="0.25">
      <c r="A39" s="2">
        <v>33</v>
      </c>
      <c r="B39" s="345" t="s">
        <v>71</v>
      </c>
      <c r="C39" s="345">
        <v>10908.2</v>
      </c>
      <c r="D39" s="346">
        <f t="shared" si="2"/>
        <v>1713.8999999999996</v>
      </c>
      <c r="E39" s="343">
        <v>12622.1</v>
      </c>
      <c r="F39" s="259">
        <f t="shared" si="3"/>
        <v>3811.9</v>
      </c>
      <c r="G39" s="231">
        <v>2933.1</v>
      </c>
      <c r="H39" s="262">
        <f t="shared" si="4"/>
        <v>885.8</v>
      </c>
      <c r="I39" s="232"/>
      <c r="J39" s="263">
        <v>16.100000000000001</v>
      </c>
      <c r="K39" s="17">
        <f t="shared" si="5"/>
        <v>4.1000000000000014</v>
      </c>
      <c r="L39" s="14">
        <v>12</v>
      </c>
      <c r="M39" s="232">
        <f t="shared" si="0"/>
        <v>1235.2</v>
      </c>
      <c r="N39" s="3">
        <v>825.2</v>
      </c>
      <c r="O39" s="3">
        <v>324.5</v>
      </c>
      <c r="P39" s="3">
        <v>62</v>
      </c>
      <c r="Q39" s="3">
        <v>23.5</v>
      </c>
      <c r="R39" s="11">
        <v>0</v>
      </c>
      <c r="S39" s="270"/>
      <c r="T39" s="255">
        <f t="shared" si="12"/>
        <v>135.69999999999999</v>
      </c>
      <c r="U39" s="13">
        <v>50</v>
      </c>
      <c r="V39" s="3">
        <v>41</v>
      </c>
      <c r="W39" s="3"/>
      <c r="X39" s="3"/>
      <c r="Y39" s="11">
        <v>12</v>
      </c>
      <c r="Z39" s="3"/>
      <c r="AA39" s="3"/>
      <c r="AB39" s="3">
        <v>2.2000000000000002</v>
      </c>
      <c r="AC39" s="3"/>
      <c r="AD39" s="3"/>
      <c r="AE39" s="3"/>
      <c r="AF39" s="3">
        <v>20.5</v>
      </c>
      <c r="AG39" s="3"/>
      <c r="AH39" s="11"/>
      <c r="AI39" s="11">
        <v>10</v>
      </c>
      <c r="AJ39" s="255">
        <f t="shared" si="6"/>
        <v>52.5</v>
      </c>
      <c r="AK39" s="239">
        <v>36.200000000000003</v>
      </c>
      <c r="AL39" s="239">
        <v>16.3</v>
      </c>
      <c r="AM39" s="235">
        <f t="shared" si="13"/>
        <v>414.50000000000006</v>
      </c>
      <c r="AN39" s="3"/>
      <c r="AO39" s="3"/>
      <c r="AP39" s="3">
        <v>8</v>
      </c>
      <c r="AQ39" s="3">
        <v>48.9</v>
      </c>
      <c r="AR39" s="13"/>
      <c r="AS39" s="3">
        <v>55.7</v>
      </c>
      <c r="AT39" s="3">
        <v>172</v>
      </c>
      <c r="AU39" s="3"/>
      <c r="AV39" s="3"/>
      <c r="AW39" s="3">
        <v>28.1</v>
      </c>
      <c r="AX39" s="3">
        <v>19.5</v>
      </c>
      <c r="AY39" s="3"/>
      <c r="AZ39" s="3"/>
      <c r="BA39" s="3"/>
      <c r="BB39" s="3"/>
      <c r="BC39" s="3"/>
      <c r="BD39" s="3"/>
      <c r="BE39" s="11"/>
      <c r="BF39" s="11"/>
      <c r="BG39" s="11">
        <v>17.600000000000001</v>
      </c>
      <c r="BH39" s="11"/>
      <c r="BI39" s="11">
        <v>64.7</v>
      </c>
      <c r="BJ39" s="3"/>
      <c r="BK39" s="3"/>
      <c r="BL39" s="249">
        <f t="shared" si="7"/>
        <v>3145.1</v>
      </c>
      <c r="BM39" s="244"/>
      <c r="BN39" s="13">
        <v>280</v>
      </c>
      <c r="BO39" s="3">
        <v>2820.1</v>
      </c>
      <c r="BP39" s="3"/>
      <c r="BQ39" s="183">
        <v>15</v>
      </c>
      <c r="BR39" s="183">
        <v>30</v>
      </c>
      <c r="BS39" s="310"/>
      <c r="BT39" s="255">
        <v>203</v>
      </c>
      <c r="BU39" s="244">
        <f t="shared" si="8"/>
        <v>185.6</v>
      </c>
      <c r="BV39" s="247">
        <v>185.6</v>
      </c>
      <c r="BW39" s="13"/>
      <c r="BX39" s="3"/>
      <c r="BY39" s="3"/>
      <c r="BZ39" s="242"/>
      <c r="CA39" s="210">
        <f t="shared" si="9"/>
        <v>25640.599999999995</v>
      </c>
      <c r="CB39" s="30">
        <v>549.20000000000005</v>
      </c>
      <c r="CC39" s="229">
        <f t="shared" si="1"/>
        <v>16434</v>
      </c>
      <c r="CD39" s="229">
        <f t="shared" si="10"/>
        <v>9154.1</v>
      </c>
      <c r="CE39" s="216">
        <f t="shared" si="11"/>
        <v>52.5</v>
      </c>
      <c r="CG39" s="229"/>
      <c r="CI39" s="229"/>
    </row>
    <row r="40" spans="1:87" x14ac:dyDescent="0.25">
      <c r="A40" s="2">
        <v>34</v>
      </c>
      <c r="B40" s="345" t="s">
        <v>34</v>
      </c>
      <c r="C40" s="345">
        <v>10247.6</v>
      </c>
      <c r="D40" s="346">
        <f t="shared" si="2"/>
        <v>1610.1000000000004</v>
      </c>
      <c r="E40" s="343">
        <v>11857.7</v>
      </c>
      <c r="F40" s="259">
        <f t="shared" si="3"/>
        <v>3581</v>
      </c>
      <c r="G40" s="231">
        <v>2325.9</v>
      </c>
      <c r="H40" s="262">
        <f t="shared" si="4"/>
        <v>702.4</v>
      </c>
      <c r="I40" s="232"/>
      <c r="J40" s="263">
        <v>16.899999999999999</v>
      </c>
      <c r="K40" s="17">
        <f t="shared" si="5"/>
        <v>4.6999999999999993</v>
      </c>
      <c r="L40" s="14">
        <v>12.2</v>
      </c>
      <c r="M40" s="232">
        <f t="shared" si="0"/>
        <v>1030.7</v>
      </c>
      <c r="N40" s="3">
        <v>739.8</v>
      </c>
      <c r="O40" s="3">
        <v>126.2</v>
      </c>
      <c r="P40" s="3">
        <v>111.6</v>
      </c>
      <c r="Q40" s="3">
        <v>42.3</v>
      </c>
      <c r="R40" s="11">
        <v>10.8</v>
      </c>
      <c r="S40" s="270"/>
      <c r="T40" s="255">
        <f t="shared" si="12"/>
        <v>185.89999999999998</v>
      </c>
      <c r="U40" s="13">
        <v>27.5</v>
      </c>
      <c r="V40" s="3">
        <v>44.3</v>
      </c>
      <c r="W40" s="3"/>
      <c r="X40" s="3">
        <v>1.6</v>
      </c>
      <c r="Y40" s="11">
        <v>72</v>
      </c>
      <c r="Z40" s="3"/>
      <c r="AA40" s="3"/>
      <c r="AB40" s="3">
        <v>8</v>
      </c>
      <c r="AC40" s="3"/>
      <c r="AD40" s="3"/>
      <c r="AE40" s="3"/>
      <c r="AF40" s="3">
        <v>22.5</v>
      </c>
      <c r="AG40" s="3"/>
      <c r="AH40" s="11"/>
      <c r="AI40" s="11">
        <v>10</v>
      </c>
      <c r="AJ40" s="255">
        <f t="shared" si="6"/>
        <v>47.1</v>
      </c>
      <c r="AK40" s="239">
        <v>36.200000000000003</v>
      </c>
      <c r="AL40" s="239">
        <v>10.9</v>
      </c>
      <c r="AM40" s="235">
        <f t="shared" si="13"/>
        <v>347.3</v>
      </c>
      <c r="AN40" s="3"/>
      <c r="AO40" s="3"/>
      <c r="AP40" s="3">
        <v>6.7</v>
      </c>
      <c r="AQ40" s="3"/>
      <c r="AR40" s="13"/>
      <c r="AS40" s="3">
        <v>68.8</v>
      </c>
      <c r="AT40" s="3">
        <v>141.9</v>
      </c>
      <c r="AU40" s="3"/>
      <c r="AV40" s="3"/>
      <c r="AW40" s="3">
        <v>28.1</v>
      </c>
      <c r="AX40" s="3">
        <v>19.5</v>
      </c>
      <c r="AY40" s="3"/>
      <c r="AZ40" s="3"/>
      <c r="BA40" s="3"/>
      <c r="BB40" s="3"/>
      <c r="BC40" s="3"/>
      <c r="BD40" s="3"/>
      <c r="BE40" s="11"/>
      <c r="BF40" s="11"/>
      <c r="BG40" s="11">
        <v>17.600000000000001</v>
      </c>
      <c r="BH40" s="11"/>
      <c r="BI40" s="11">
        <v>64.7</v>
      </c>
      <c r="BJ40" s="3"/>
      <c r="BK40" s="3"/>
      <c r="BL40" s="249">
        <f t="shared" si="7"/>
        <v>252</v>
      </c>
      <c r="BM40" s="244"/>
      <c r="BN40" s="13">
        <v>201</v>
      </c>
      <c r="BO40" s="3">
        <v>6</v>
      </c>
      <c r="BP40" s="3"/>
      <c r="BQ40" s="183">
        <v>15</v>
      </c>
      <c r="BR40" s="183">
        <v>30</v>
      </c>
      <c r="BS40" s="310"/>
      <c r="BT40" s="255">
        <v>203</v>
      </c>
      <c r="BU40" s="244">
        <f t="shared" si="8"/>
        <v>190.2</v>
      </c>
      <c r="BV40" s="247">
        <v>190.2</v>
      </c>
      <c r="BW40" s="13"/>
      <c r="BX40" s="3"/>
      <c r="BY40" s="3"/>
      <c r="BZ40" s="242"/>
      <c r="CA40" s="210">
        <f t="shared" si="9"/>
        <v>20740.100000000006</v>
      </c>
      <c r="CB40" s="30">
        <v>535.29999999999995</v>
      </c>
      <c r="CC40" s="229">
        <f t="shared" si="1"/>
        <v>15438.7</v>
      </c>
      <c r="CD40" s="229">
        <f t="shared" si="10"/>
        <v>5254.3</v>
      </c>
      <c r="CE40" s="216">
        <f t="shared" si="11"/>
        <v>47.1</v>
      </c>
      <c r="CG40" s="229"/>
      <c r="CI40" s="229"/>
    </row>
    <row r="41" spans="1:87" x14ac:dyDescent="0.25">
      <c r="A41" s="2">
        <v>35</v>
      </c>
      <c r="B41" s="345" t="s">
        <v>35</v>
      </c>
      <c r="C41" s="345">
        <v>21746.2</v>
      </c>
      <c r="D41" s="346">
        <f t="shared" si="2"/>
        <v>3416.7999999999993</v>
      </c>
      <c r="E41" s="343">
        <v>25163</v>
      </c>
      <c r="F41" s="259">
        <f t="shared" si="3"/>
        <v>7599.2</v>
      </c>
      <c r="G41" s="231">
        <v>2797.5</v>
      </c>
      <c r="H41" s="262">
        <f t="shared" si="4"/>
        <v>844.8</v>
      </c>
      <c r="I41" s="232"/>
      <c r="J41" s="263">
        <v>16.899999999999999</v>
      </c>
      <c r="K41" s="17">
        <f t="shared" si="5"/>
        <v>4.6999999999999993</v>
      </c>
      <c r="L41" s="14">
        <v>12.2</v>
      </c>
      <c r="M41" s="232">
        <f t="shared" si="0"/>
        <v>1191.0999999999999</v>
      </c>
      <c r="N41" s="3">
        <v>754.9</v>
      </c>
      <c r="O41" s="3">
        <v>288.39999999999998</v>
      </c>
      <c r="P41" s="3">
        <v>107.2</v>
      </c>
      <c r="Q41" s="3">
        <v>40.6</v>
      </c>
      <c r="R41" s="11">
        <v>0</v>
      </c>
      <c r="S41" s="270"/>
      <c r="T41" s="255">
        <f t="shared" si="12"/>
        <v>138.5</v>
      </c>
      <c r="U41" s="13">
        <v>31.1</v>
      </c>
      <c r="V41" s="3">
        <v>71.400000000000006</v>
      </c>
      <c r="W41" s="3"/>
      <c r="X41" s="3"/>
      <c r="Y41" s="11"/>
      <c r="Z41" s="3"/>
      <c r="AA41" s="3"/>
      <c r="AB41" s="3">
        <v>8</v>
      </c>
      <c r="AC41" s="3"/>
      <c r="AD41" s="3"/>
      <c r="AE41" s="3"/>
      <c r="AF41" s="3">
        <v>18</v>
      </c>
      <c r="AG41" s="3"/>
      <c r="AH41" s="11"/>
      <c r="AI41" s="11">
        <v>10</v>
      </c>
      <c r="AJ41" s="255">
        <f t="shared" si="6"/>
        <v>44.300000000000004</v>
      </c>
      <c r="AK41" s="239">
        <v>36.200000000000003</v>
      </c>
      <c r="AL41" s="239">
        <v>8.1</v>
      </c>
      <c r="AM41" s="235">
        <f t="shared" si="13"/>
        <v>369.5</v>
      </c>
      <c r="AN41" s="3"/>
      <c r="AO41" s="3"/>
      <c r="AP41" s="3">
        <v>8</v>
      </c>
      <c r="AQ41" s="3">
        <v>32.9</v>
      </c>
      <c r="AR41" s="13"/>
      <c r="AS41" s="3">
        <v>64</v>
      </c>
      <c r="AT41" s="3">
        <v>152.6</v>
      </c>
      <c r="AU41" s="3"/>
      <c r="AV41" s="3"/>
      <c r="AW41" s="3">
        <v>10.199999999999999</v>
      </c>
      <c r="AX41" s="3">
        <v>19.5</v>
      </c>
      <c r="AY41" s="3"/>
      <c r="AZ41" s="3"/>
      <c r="BA41" s="3"/>
      <c r="BB41" s="3"/>
      <c r="BC41" s="3"/>
      <c r="BD41" s="3"/>
      <c r="BE41" s="11"/>
      <c r="BF41" s="11"/>
      <c r="BG41" s="11">
        <v>17.600000000000001</v>
      </c>
      <c r="BH41" s="11"/>
      <c r="BI41" s="11">
        <v>64.7</v>
      </c>
      <c r="BJ41" s="3"/>
      <c r="BK41" s="3"/>
      <c r="BL41" s="249">
        <f t="shared" si="7"/>
        <v>625</v>
      </c>
      <c r="BM41" s="244"/>
      <c r="BN41" s="13">
        <v>360</v>
      </c>
      <c r="BO41" s="3">
        <v>220</v>
      </c>
      <c r="BP41" s="3"/>
      <c r="BQ41" s="183">
        <v>15</v>
      </c>
      <c r="BR41" s="183">
        <v>30</v>
      </c>
      <c r="BS41" s="310"/>
      <c r="BT41" s="255">
        <v>203</v>
      </c>
      <c r="BU41" s="244">
        <f t="shared" si="8"/>
        <v>260.8</v>
      </c>
      <c r="BV41" s="247">
        <v>236.8</v>
      </c>
      <c r="BW41" s="13"/>
      <c r="BX41" s="3">
        <v>24</v>
      </c>
      <c r="BY41" s="3"/>
      <c r="BZ41" s="242"/>
      <c r="CA41" s="210">
        <f t="shared" si="9"/>
        <v>39253.600000000006</v>
      </c>
      <c r="CB41" s="30">
        <v>520.79999999999995</v>
      </c>
      <c r="CC41" s="229">
        <f t="shared" si="1"/>
        <v>32762.2</v>
      </c>
      <c r="CD41" s="229">
        <f t="shared" si="10"/>
        <v>6447.1</v>
      </c>
      <c r="CE41" s="216">
        <f t="shared" si="11"/>
        <v>44.300000000000004</v>
      </c>
      <c r="CG41" s="229"/>
      <c r="CI41" s="229"/>
    </row>
    <row r="42" spans="1:87" x14ac:dyDescent="0.25">
      <c r="A42" s="2">
        <v>36</v>
      </c>
      <c r="B42" s="345" t="s">
        <v>36</v>
      </c>
      <c r="C42" s="345">
        <v>10037</v>
      </c>
      <c r="D42" s="346">
        <f t="shared" si="2"/>
        <v>1577</v>
      </c>
      <c r="E42" s="343">
        <v>11614</v>
      </c>
      <c r="F42" s="259">
        <f t="shared" si="3"/>
        <v>3507.4</v>
      </c>
      <c r="G42" s="231">
        <v>2293.3000000000002</v>
      </c>
      <c r="H42" s="262">
        <f t="shared" si="4"/>
        <v>692.6</v>
      </c>
      <c r="I42" s="232"/>
      <c r="J42" s="263">
        <v>21.3</v>
      </c>
      <c r="K42" s="17">
        <f t="shared" si="5"/>
        <v>9.3000000000000007</v>
      </c>
      <c r="L42" s="14">
        <v>12</v>
      </c>
      <c r="M42" s="232">
        <f t="shared" si="0"/>
        <v>1029.8</v>
      </c>
      <c r="N42" s="3">
        <v>629.29999999999995</v>
      </c>
      <c r="O42" s="3">
        <v>234.3</v>
      </c>
      <c r="P42" s="3">
        <v>120.5</v>
      </c>
      <c r="Q42" s="3">
        <v>45.7</v>
      </c>
      <c r="R42" s="11">
        <v>0</v>
      </c>
      <c r="S42" s="270"/>
      <c r="T42" s="255">
        <f t="shared" si="12"/>
        <v>201.4</v>
      </c>
      <c r="U42" s="13">
        <v>20.5</v>
      </c>
      <c r="V42" s="3">
        <v>50.2</v>
      </c>
      <c r="W42" s="3"/>
      <c r="X42" s="3"/>
      <c r="Y42" s="11"/>
      <c r="Z42" s="3"/>
      <c r="AA42" s="3"/>
      <c r="AB42" s="3">
        <v>9.5</v>
      </c>
      <c r="AC42" s="3"/>
      <c r="AD42" s="3"/>
      <c r="AE42" s="3"/>
      <c r="AF42" s="3">
        <v>18</v>
      </c>
      <c r="AG42" s="3"/>
      <c r="AH42" s="11"/>
      <c r="AI42" s="11">
        <v>103.2</v>
      </c>
      <c r="AJ42" s="255">
        <f t="shared" si="6"/>
        <v>9.6999999999999993</v>
      </c>
      <c r="AK42" s="239">
        <v>0</v>
      </c>
      <c r="AL42" s="239">
        <v>9.6999999999999993</v>
      </c>
      <c r="AM42" s="235">
        <f t="shared" si="13"/>
        <v>384.29999999999995</v>
      </c>
      <c r="AN42" s="3"/>
      <c r="AO42" s="3"/>
      <c r="AP42" s="3">
        <v>8</v>
      </c>
      <c r="AQ42" s="3">
        <v>54.8</v>
      </c>
      <c r="AR42" s="13"/>
      <c r="AS42" s="3">
        <v>69.8</v>
      </c>
      <c r="AT42" s="3">
        <v>139.69999999999999</v>
      </c>
      <c r="AU42" s="3"/>
      <c r="AV42" s="3"/>
      <c r="AW42" s="3">
        <v>10.199999999999999</v>
      </c>
      <c r="AX42" s="3">
        <v>19.5</v>
      </c>
      <c r="AY42" s="3"/>
      <c r="AZ42" s="3"/>
      <c r="BA42" s="3"/>
      <c r="BB42" s="3"/>
      <c r="BC42" s="3"/>
      <c r="BD42" s="3"/>
      <c r="BE42" s="11"/>
      <c r="BF42" s="11"/>
      <c r="BG42" s="11">
        <v>17.600000000000001</v>
      </c>
      <c r="BH42" s="11"/>
      <c r="BI42" s="11">
        <v>64.7</v>
      </c>
      <c r="BJ42" s="3"/>
      <c r="BK42" s="3"/>
      <c r="BL42" s="249">
        <f t="shared" si="7"/>
        <v>532.70000000000005</v>
      </c>
      <c r="BM42" s="244"/>
      <c r="BN42" s="13">
        <v>393</v>
      </c>
      <c r="BO42" s="3">
        <v>90</v>
      </c>
      <c r="BP42" s="3"/>
      <c r="BQ42" s="183">
        <v>19.7</v>
      </c>
      <c r="BR42" s="183">
        <v>30</v>
      </c>
      <c r="BS42" s="310"/>
      <c r="BT42" s="255">
        <v>203</v>
      </c>
      <c r="BU42" s="244">
        <f t="shared" si="8"/>
        <v>221.4</v>
      </c>
      <c r="BV42" s="247">
        <v>221.4</v>
      </c>
      <c r="BW42" s="13"/>
      <c r="BX42" s="3"/>
      <c r="BY42" s="3"/>
      <c r="BZ42" s="242"/>
      <c r="CA42" s="210">
        <f t="shared" si="9"/>
        <v>20710.900000000001</v>
      </c>
      <c r="CB42" s="30">
        <v>163.4</v>
      </c>
      <c r="CC42" s="229">
        <f t="shared" si="1"/>
        <v>15121.4</v>
      </c>
      <c r="CD42" s="229">
        <f t="shared" si="10"/>
        <v>5579.7999999999993</v>
      </c>
      <c r="CE42" s="216">
        <f t="shared" si="11"/>
        <v>9.6999999999999993</v>
      </c>
      <c r="CG42" s="229"/>
      <c r="CI42" s="229"/>
    </row>
    <row r="43" spans="1:87" x14ac:dyDescent="0.25">
      <c r="A43" s="2">
        <v>37</v>
      </c>
      <c r="B43" s="345" t="s">
        <v>37</v>
      </c>
      <c r="C43" s="345">
        <v>6578.3</v>
      </c>
      <c r="D43" s="346">
        <f t="shared" si="2"/>
        <v>1033.5999999999995</v>
      </c>
      <c r="E43" s="343">
        <v>7611.9</v>
      </c>
      <c r="F43" s="259">
        <f t="shared" si="3"/>
        <v>2298.8000000000002</v>
      </c>
      <c r="G43" s="231">
        <v>1707.8</v>
      </c>
      <c r="H43" s="262">
        <f t="shared" si="4"/>
        <v>515.79999999999995</v>
      </c>
      <c r="I43" s="232"/>
      <c r="J43" s="263">
        <v>13.2</v>
      </c>
      <c r="K43" s="17">
        <f t="shared" si="5"/>
        <v>4.6999999999999993</v>
      </c>
      <c r="L43" s="14">
        <v>8.5</v>
      </c>
      <c r="M43" s="232">
        <f t="shared" si="0"/>
        <v>708.9</v>
      </c>
      <c r="N43" s="3">
        <v>419</v>
      </c>
      <c r="O43" s="3">
        <v>198.3</v>
      </c>
      <c r="P43" s="3">
        <v>66.400000000000006</v>
      </c>
      <c r="Q43" s="3">
        <v>25.2</v>
      </c>
      <c r="R43" s="11">
        <v>0</v>
      </c>
      <c r="S43" s="270"/>
      <c r="T43" s="255">
        <f t="shared" si="12"/>
        <v>93.2</v>
      </c>
      <c r="U43" s="13">
        <v>16</v>
      </c>
      <c r="V43" s="3">
        <v>32.700000000000003</v>
      </c>
      <c r="W43" s="3"/>
      <c r="X43" s="3"/>
      <c r="Y43" s="11">
        <v>12</v>
      </c>
      <c r="Z43" s="3"/>
      <c r="AA43" s="3"/>
      <c r="AB43" s="3">
        <v>4</v>
      </c>
      <c r="AC43" s="3"/>
      <c r="AD43" s="3"/>
      <c r="AE43" s="3"/>
      <c r="AF43" s="3">
        <v>18</v>
      </c>
      <c r="AG43" s="3"/>
      <c r="AH43" s="11"/>
      <c r="AI43" s="11">
        <v>10.5</v>
      </c>
      <c r="AJ43" s="255">
        <f t="shared" si="6"/>
        <v>45.400000000000006</v>
      </c>
      <c r="AK43" s="239">
        <v>36.200000000000003</v>
      </c>
      <c r="AL43" s="239">
        <v>9.1999999999999993</v>
      </c>
      <c r="AM43" s="235">
        <f t="shared" si="13"/>
        <v>303.89999999999998</v>
      </c>
      <c r="AN43" s="3"/>
      <c r="AO43" s="3"/>
      <c r="AP43" s="3">
        <v>6.7</v>
      </c>
      <c r="AQ43" s="3">
        <v>49</v>
      </c>
      <c r="AR43" s="13"/>
      <c r="AS43" s="3">
        <v>28</v>
      </c>
      <c r="AT43" s="3">
        <v>90.3</v>
      </c>
      <c r="AU43" s="3"/>
      <c r="AV43" s="3"/>
      <c r="AW43" s="3">
        <v>28.1</v>
      </c>
      <c r="AX43" s="3">
        <v>19.5</v>
      </c>
      <c r="AY43" s="3"/>
      <c r="AZ43" s="3"/>
      <c r="BA43" s="3"/>
      <c r="BB43" s="3"/>
      <c r="BC43" s="3"/>
      <c r="BD43" s="3"/>
      <c r="BE43" s="11"/>
      <c r="BF43" s="11"/>
      <c r="BG43" s="11">
        <v>17.600000000000001</v>
      </c>
      <c r="BH43" s="11"/>
      <c r="BI43" s="11">
        <v>64.7</v>
      </c>
      <c r="BJ43" s="3"/>
      <c r="BK43" s="3"/>
      <c r="BL43" s="249">
        <f t="shared" si="7"/>
        <v>374.5</v>
      </c>
      <c r="BM43" s="244"/>
      <c r="BN43" s="13">
        <v>147</v>
      </c>
      <c r="BO43" s="3">
        <v>182.5</v>
      </c>
      <c r="BP43" s="3"/>
      <c r="BQ43" s="183">
        <v>15</v>
      </c>
      <c r="BR43" s="183">
        <v>30</v>
      </c>
      <c r="BS43" s="310"/>
      <c r="BT43" s="255"/>
      <c r="BU43" s="244">
        <f t="shared" si="8"/>
        <v>146.5</v>
      </c>
      <c r="BV43" s="247">
        <v>146.5</v>
      </c>
      <c r="BW43" s="13"/>
      <c r="BX43" s="3"/>
      <c r="BY43" s="3"/>
      <c r="BZ43" s="242"/>
      <c r="CA43" s="210">
        <f t="shared" si="9"/>
        <v>13819.9</v>
      </c>
      <c r="CB43" s="30">
        <v>308.89999999999998</v>
      </c>
      <c r="CC43" s="229">
        <f t="shared" si="1"/>
        <v>9910.7000000000007</v>
      </c>
      <c r="CD43" s="229">
        <f t="shared" si="10"/>
        <v>3863.7999999999997</v>
      </c>
      <c r="CE43" s="216">
        <f t="shared" si="11"/>
        <v>45.400000000000006</v>
      </c>
      <c r="CG43" s="229"/>
      <c r="CI43" s="229"/>
    </row>
    <row r="44" spans="1:87" x14ac:dyDescent="0.25">
      <c r="A44" s="2">
        <v>38</v>
      </c>
      <c r="B44" s="345" t="s">
        <v>38</v>
      </c>
      <c r="C44" s="345">
        <v>6627.7</v>
      </c>
      <c r="D44" s="346">
        <f t="shared" si="2"/>
        <v>1041.4000000000005</v>
      </c>
      <c r="E44" s="343">
        <v>7669.1</v>
      </c>
      <c r="F44" s="259">
        <f t="shared" si="3"/>
        <v>2316.1</v>
      </c>
      <c r="G44" s="231">
        <v>1707.8</v>
      </c>
      <c r="H44" s="262">
        <f t="shared" si="4"/>
        <v>515.79999999999995</v>
      </c>
      <c r="I44" s="232"/>
      <c r="J44" s="263">
        <v>18</v>
      </c>
      <c r="K44" s="17">
        <f t="shared" si="5"/>
        <v>5.8000000000000007</v>
      </c>
      <c r="L44" s="14">
        <v>12.2</v>
      </c>
      <c r="M44" s="232">
        <f t="shared" si="0"/>
        <v>935.5</v>
      </c>
      <c r="N44" s="3">
        <v>619.6</v>
      </c>
      <c r="O44" s="3">
        <v>146</v>
      </c>
      <c r="P44" s="3">
        <v>70.900000000000006</v>
      </c>
      <c r="Q44" s="3">
        <v>26.9</v>
      </c>
      <c r="R44" s="11">
        <v>72.099999999999994</v>
      </c>
      <c r="S44" s="270"/>
      <c r="T44" s="255">
        <f t="shared" si="12"/>
        <v>90.100000000000009</v>
      </c>
      <c r="U44" s="13">
        <v>19.3</v>
      </c>
      <c r="V44" s="3">
        <v>28.6</v>
      </c>
      <c r="W44" s="3"/>
      <c r="X44" s="3"/>
      <c r="Y44" s="11">
        <v>12</v>
      </c>
      <c r="Z44" s="3"/>
      <c r="AA44" s="3"/>
      <c r="AB44" s="3">
        <v>2.2000000000000002</v>
      </c>
      <c r="AC44" s="3"/>
      <c r="AD44" s="3"/>
      <c r="AE44" s="3"/>
      <c r="AF44" s="3">
        <v>18</v>
      </c>
      <c r="AG44" s="3"/>
      <c r="AH44" s="11"/>
      <c r="AI44" s="11">
        <v>10</v>
      </c>
      <c r="AJ44" s="255">
        <f t="shared" si="6"/>
        <v>45.6</v>
      </c>
      <c r="AK44" s="239">
        <v>36.200000000000003</v>
      </c>
      <c r="AL44" s="239">
        <v>9.4</v>
      </c>
      <c r="AM44" s="235">
        <f t="shared" si="13"/>
        <v>311.59999999999997</v>
      </c>
      <c r="AN44" s="3"/>
      <c r="AO44" s="3"/>
      <c r="AP44" s="3">
        <v>8</v>
      </c>
      <c r="AQ44" s="3">
        <v>48.9</v>
      </c>
      <c r="AR44" s="13"/>
      <c r="AS44" s="3">
        <v>34.5</v>
      </c>
      <c r="AT44" s="3">
        <v>90.3</v>
      </c>
      <c r="AU44" s="3"/>
      <c r="AV44" s="3"/>
      <c r="AW44" s="3">
        <v>28.1</v>
      </c>
      <c r="AX44" s="3">
        <v>19.5</v>
      </c>
      <c r="AY44" s="3"/>
      <c r="AZ44" s="3"/>
      <c r="BA44" s="3"/>
      <c r="BB44" s="3"/>
      <c r="BC44" s="3"/>
      <c r="BD44" s="3"/>
      <c r="BE44" s="11"/>
      <c r="BF44" s="11"/>
      <c r="BG44" s="11">
        <v>17.600000000000001</v>
      </c>
      <c r="BH44" s="11"/>
      <c r="BI44" s="11">
        <v>64.7</v>
      </c>
      <c r="BJ44" s="3"/>
      <c r="BK44" s="3"/>
      <c r="BL44" s="249">
        <f t="shared" si="7"/>
        <v>231.3</v>
      </c>
      <c r="BM44" s="244"/>
      <c r="BN44" s="13">
        <v>185</v>
      </c>
      <c r="BO44" s="3">
        <v>1.3</v>
      </c>
      <c r="BP44" s="3"/>
      <c r="BQ44" s="183">
        <v>15</v>
      </c>
      <c r="BR44" s="183">
        <v>30</v>
      </c>
      <c r="BS44" s="310"/>
      <c r="BT44" s="255">
        <v>203</v>
      </c>
      <c r="BU44" s="244">
        <f t="shared" si="8"/>
        <v>130.6</v>
      </c>
      <c r="BV44" s="247">
        <v>130.6</v>
      </c>
      <c r="BW44" s="13"/>
      <c r="BX44" s="3"/>
      <c r="BY44" s="3"/>
      <c r="BZ44" s="242"/>
      <c r="CA44" s="210">
        <f t="shared" si="9"/>
        <v>14174.5</v>
      </c>
      <c r="CB44" s="30">
        <v>180.2</v>
      </c>
      <c r="CC44" s="229">
        <f t="shared" si="1"/>
        <v>9985.2000000000007</v>
      </c>
      <c r="CD44" s="229">
        <f t="shared" si="10"/>
        <v>4143.7</v>
      </c>
      <c r="CE44" s="216">
        <f t="shared" si="11"/>
        <v>45.6</v>
      </c>
      <c r="CG44" s="229"/>
      <c r="CI44" s="229"/>
    </row>
    <row r="45" spans="1:87" x14ac:dyDescent="0.25">
      <c r="A45" s="2">
        <v>39</v>
      </c>
      <c r="B45" s="345" t="s">
        <v>39</v>
      </c>
      <c r="C45" s="345">
        <v>9836.2999999999993</v>
      </c>
      <c r="D45" s="346">
        <f t="shared" si="2"/>
        <v>1545.5</v>
      </c>
      <c r="E45" s="343">
        <v>11381.8</v>
      </c>
      <c r="F45" s="259">
        <f t="shared" si="3"/>
        <v>3437.3</v>
      </c>
      <c r="G45" s="231">
        <v>2325.9</v>
      </c>
      <c r="H45" s="262">
        <f t="shared" si="4"/>
        <v>702.4</v>
      </c>
      <c r="I45" s="232"/>
      <c r="J45" s="263">
        <v>8.4</v>
      </c>
      <c r="K45" s="17">
        <f t="shared" si="5"/>
        <v>0</v>
      </c>
      <c r="L45" s="14">
        <v>8.4</v>
      </c>
      <c r="M45" s="232">
        <f t="shared" si="0"/>
        <v>1119.7</v>
      </c>
      <c r="N45" s="3">
        <v>773.3</v>
      </c>
      <c r="O45" s="3">
        <v>218.1</v>
      </c>
      <c r="P45" s="3">
        <v>93</v>
      </c>
      <c r="Q45" s="3">
        <v>35.299999999999997</v>
      </c>
      <c r="R45" s="11">
        <v>0</v>
      </c>
      <c r="S45" s="270"/>
      <c r="T45" s="255">
        <f t="shared" si="12"/>
        <v>143.89999999999998</v>
      </c>
      <c r="U45" s="13">
        <v>23.8</v>
      </c>
      <c r="V45" s="3">
        <v>72.3</v>
      </c>
      <c r="W45" s="3"/>
      <c r="X45" s="3"/>
      <c r="Y45" s="11">
        <v>33.6</v>
      </c>
      <c r="Z45" s="3"/>
      <c r="AA45" s="3"/>
      <c r="AB45" s="3">
        <v>4.2</v>
      </c>
      <c r="AC45" s="3"/>
      <c r="AD45" s="3"/>
      <c r="AE45" s="3"/>
      <c r="AF45" s="3"/>
      <c r="AG45" s="3"/>
      <c r="AH45" s="11"/>
      <c r="AI45" s="11">
        <v>10</v>
      </c>
      <c r="AJ45" s="255">
        <f t="shared" si="6"/>
        <v>48.400000000000006</v>
      </c>
      <c r="AK45" s="239">
        <v>36.200000000000003</v>
      </c>
      <c r="AL45" s="239">
        <v>12.2</v>
      </c>
      <c r="AM45" s="235">
        <f t="shared" si="13"/>
        <v>164.89999999999998</v>
      </c>
      <c r="AN45" s="3"/>
      <c r="AO45" s="3"/>
      <c r="AP45" s="3">
        <v>6.7</v>
      </c>
      <c r="AQ45" s="3"/>
      <c r="AR45" s="13"/>
      <c r="AS45" s="3">
        <v>34.799999999999997</v>
      </c>
      <c r="AT45" s="146"/>
      <c r="AU45" s="3"/>
      <c r="AV45" s="3"/>
      <c r="AW45" s="3">
        <v>21.6</v>
      </c>
      <c r="AX45" s="3">
        <v>19.5</v>
      </c>
      <c r="AY45" s="3"/>
      <c r="AZ45" s="3"/>
      <c r="BA45" s="3"/>
      <c r="BB45" s="3"/>
      <c r="BC45" s="3"/>
      <c r="BD45" s="3"/>
      <c r="BE45" s="11"/>
      <c r="BF45" s="11"/>
      <c r="BG45" s="11">
        <v>17.600000000000001</v>
      </c>
      <c r="BH45" s="11"/>
      <c r="BI45" s="11">
        <v>64.7</v>
      </c>
      <c r="BJ45" s="3"/>
      <c r="BK45" s="3"/>
      <c r="BL45" s="249">
        <f t="shared" si="7"/>
        <v>550.9</v>
      </c>
      <c r="BM45" s="244"/>
      <c r="BN45" s="13">
        <v>387.3</v>
      </c>
      <c r="BO45" s="3">
        <v>118.6</v>
      </c>
      <c r="BP45" s="3"/>
      <c r="BQ45" s="183">
        <v>15</v>
      </c>
      <c r="BR45" s="183">
        <v>30</v>
      </c>
      <c r="BS45" s="310"/>
      <c r="BT45" s="255">
        <v>203</v>
      </c>
      <c r="BU45" s="244">
        <f t="shared" si="8"/>
        <v>177.6</v>
      </c>
      <c r="BV45" s="247">
        <v>177.6</v>
      </c>
      <c r="BW45" s="13"/>
      <c r="BX45" s="3"/>
      <c r="BY45" s="3"/>
      <c r="BZ45" s="242"/>
      <c r="CA45" s="210">
        <f t="shared" si="9"/>
        <v>20264.200000000008</v>
      </c>
      <c r="CB45" s="30">
        <v>552.29999999999995</v>
      </c>
      <c r="CC45" s="229">
        <f t="shared" si="1"/>
        <v>14819.099999999999</v>
      </c>
      <c r="CD45" s="229">
        <f t="shared" si="10"/>
        <v>5396.7</v>
      </c>
      <c r="CE45" s="216">
        <f t="shared" si="11"/>
        <v>48.400000000000006</v>
      </c>
      <c r="CG45" s="229"/>
      <c r="CI45" s="229"/>
    </row>
    <row r="46" spans="1:87" x14ac:dyDescent="0.25">
      <c r="A46" s="2">
        <v>40</v>
      </c>
      <c r="B46" s="345" t="s">
        <v>40</v>
      </c>
      <c r="C46" s="345">
        <v>6929.9</v>
      </c>
      <c r="D46" s="346">
        <f t="shared" si="2"/>
        <v>1088.8000000000002</v>
      </c>
      <c r="E46" s="343">
        <v>8018.7</v>
      </c>
      <c r="F46" s="259">
        <f t="shared" si="3"/>
        <v>2421.6</v>
      </c>
      <c r="G46" s="231">
        <v>1707.8</v>
      </c>
      <c r="H46" s="262">
        <f t="shared" si="4"/>
        <v>515.79999999999995</v>
      </c>
      <c r="I46" s="232"/>
      <c r="J46" s="263">
        <v>13.9</v>
      </c>
      <c r="K46" s="17">
        <f t="shared" si="5"/>
        <v>4.0999999999999996</v>
      </c>
      <c r="L46" s="14">
        <v>9.8000000000000007</v>
      </c>
      <c r="M46" s="232">
        <f t="shared" si="0"/>
        <v>527.5</v>
      </c>
      <c r="N46" s="3">
        <v>330.5</v>
      </c>
      <c r="O46" s="3">
        <v>135.9</v>
      </c>
      <c r="P46" s="3">
        <v>44.3</v>
      </c>
      <c r="Q46" s="3">
        <v>16.8</v>
      </c>
      <c r="R46" s="11">
        <v>0</v>
      </c>
      <c r="S46" s="270"/>
      <c r="T46" s="255">
        <f t="shared" si="12"/>
        <v>75</v>
      </c>
      <c r="U46" s="13">
        <v>13</v>
      </c>
      <c r="V46" s="3">
        <v>26</v>
      </c>
      <c r="W46" s="3"/>
      <c r="X46" s="3"/>
      <c r="Y46" s="11"/>
      <c r="Z46" s="3"/>
      <c r="AA46" s="3"/>
      <c r="AB46" s="3">
        <v>3.5</v>
      </c>
      <c r="AC46" s="3"/>
      <c r="AD46" s="3"/>
      <c r="AE46" s="3"/>
      <c r="AF46" s="3">
        <v>22.5</v>
      </c>
      <c r="AG46" s="3"/>
      <c r="AH46" s="11"/>
      <c r="AI46" s="11">
        <v>10</v>
      </c>
      <c r="AJ46" s="255">
        <f t="shared" si="6"/>
        <v>49.900000000000006</v>
      </c>
      <c r="AK46" s="239">
        <v>36.200000000000003</v>
      </c>
      <c r="AL46" s="239">
        <v>13.7</v>
      </c>
      <c r="AM46" s="235">
        <f t="shared" si="13"/>
        <v>273.39999999999998</v>
      </c>
      <c r="AN46" s="3"/>
      <c r="AO46" s="3"/>
      <c r="AP46" s="3">
        <v>6.7</v>
      </c>
      <c r="AQ46" s="3"/>
      <c r="AR46" s="13"/>
      <c r="AS46" s="3">
        <v>57.4</v>
      </c>
      <c r="AT46" s="3">
        <v>79.5</v>
      </c>
      <c r="AU46" s="3"/>
      <c r="AV46" s="3"/>
      <c r="AW46" s="3">
        <v>28</v>
      </c>
      <c r="AX46" s="3">
        <v>19.5</v>
      </c>
      <c r="AY46" s="3"/>
      <c r="AZ46" s="3"/>
      <c r="BA46" s="3"/>
      <c r="BB46" s="3"/>
      <c r="BC46" s="3"/>
      <c r="BD46" s="3"/>
      <c r="BE46" s="11"/>
      <c r="BF46" s="11"/>
      <c r="BG46" s="11">
        <v>17.600000000000001</v>
      </c>
      <c r="BH46" s="11"/>
      <c r="BI46" s="11">
        <v>64.7</v>
      </c>
      <c r="BJ46" s="3"/>
      <c r="BK46" s="3"/>
      <c r="BL46" s="249">
        <f t="shared" si="7"/>
        <v>162.1</v>
      </c>
      <c r="BM46" s="244"/>
      <c r="BN46" s="13">
        <v>111.1</v>
      </c>
      <c r="BO46" s="3">
        <v>6</v>
      </c>
      <c r="BP46" s="3"/>
      <c r="BQ46" s="183">
        <v>15</v>
      </c>
      <c r="BR46" s="183">
        <v>30</v>
      </c>
      <c r="BS46" s="310"/>
      <c r="BT46" s="255"/>
      <c r="BU46" s="244">
        <f t="shared" si="8"/>
        <v>114.3</v>
      </c>
      <c r="BV46" s="247">
        <v>114.3</v>
      </c>
      <c r="BW46" s="13"/>
      <c r="BX46" s="3"/>
      <c r="BY46" s="3"/>
      <c r="BZ46" s="242"/>
      <c r="CA46" s="210">
        <f t="shared" si="9"/>
        <v>13879.999999999996</v>
      </c>
      <c r="CB46" s="30">
        <v>221.1</v>
      </c>
      <c r="CC46" s="229">
        <f t="shared" si="1"/>
        <v>10440.299999999999</v>
      </c>
      <c r="CD46" s="229">
        <f t="shared" si="10"/>
        <v>3389.8</v>
      </c>
      <c r="CE46" s="216">
        <f t="shared" si="11"/>
        <v>49.900000000000006</v>
      </c>
      <c r="CG46" s="229"/>
      <c r="CI46" s="229"/>
    </row>
    <row r="47" spans="1:87" x14ac:dyDescent="0.25">
      <c r="A47" s="2">
        <v>41</v>
      </c>
      <c r="B47" s="345" t="s">
        <v>41</v>
      </c>
      <c r="C47" s="345">
        <v>10945.1</v>
      </c>
      <c r="D47" s="346">
        <f t="shared" si="2"/>
        <v>1719.6999999999989</v>
      </c>
      <c r="E47" s="343">
        <v>12664.8</v>
      </c>
      <c r="F47" s="259">
        <f t="shared" si="3"/>
        <v>3824.8</v>
      </c>
      <c r="G47" s="231">
        <v>2325.9</v>
      </c>
      <c r="H47" s="262">
        <f t="shared" si="4"/>
        <v>702.4</v>
      </c>
      <c r="I47" s="232"/>
      <c r="J47" s="263">
        <v>14.1</v>
      </c>
      <c r="K47" s="17">
        <f t="shared" si="5"/>
        <v>4.9000000000000004</v>
      </c>
      <c r="L47" s="14">
        <v>9.1999999999999993</v>
      </c>
      <c r="M47" s="232">
        <f t="shared" si="0"/>
        <v>860.69999999999993</v>
      </c>
      <c r="N47" s="3">
        <v>554.5</v>
      </c>
      <c r="O47" s="3">
        <v>208.4</v>
      </c>
      <c r="P47" s="3">
        <v>70.900000000000006</v>
      </c>
      <c r="Q47" s="3">
        <v>26.9</v>
      </c>
      <c r="R47" s="11">
        <v>0</v>
      </c>
      <c r="S47" s="270"/>
      <c r="T47" s="255">
        <f t="shared" si="12"/>
        <v>161.5</v>
      </c>
      <c r="U47" s="13">
        <v>25.2</v>
      </c>
      <c r="V47" s="3">
        <v>44.3</v>
      </c>
      <c r="W47" s="3"/>
      <c r="X47" s="3"/>
      <c r="Y47" s="11">
        <v>58.5</v>
      </c>
      <c r="Z47" s="3"/>
      <c r="AA47" s="3"/>
      <c r="AB47" s="3">
        <v>5.5</v>
      </c>
      <c r="AC47" s="3"/>
      <c r="AD47" s="3"/>
      <c r="AE47" s="3"/>
      <c r="AF47" s="3">
        <v>18</v>
      </c>
      <c r="AG47" s="3"/>
      <c r="AH47" s="11"/>
      <c r="AI47" s="11">
        <v>10</v>
      </c>
      <c r="AJ47" s="255">
        <f t="shared" si="6"/>
        <v>47.7</v>
      </c>
      <c r="AK47" s="239">
        <v>36.200000000000003</v>
      </c>
      <c r="AL47" s="239">
        <v>11.5</v>
      </c>
      <c r="AM47" s="235">
        <f t="shared" si="13"/>
        <v>267.39999999999998</v>
      </c>
      <c r="AN47" s="3"/>
      <c r="AO47" s="3"/>
      <c r="AP47" s="3">
        <v>6.7</v>
      </c>
      <c r="AQ47" s="3"/>
      <c r="AR47" s="13"/>
      <c r="AS47" s="3">
        <v>48.3</v>
      </c>
      <c r="AT47" s="3">
        <v>82.5</v>
      </c>
      <c r="AU47" s="3"/>
      <c r="AV47" s="3"/>
      <c r="AW47" s="3">
        <v>28.1</v>
      </c>
      <c r="AX47" s="3">
        <v>19.5</v>
      </c>
      <c r="AY47" s="3"/>
      <c r="AZ47" s="3"/>
      <c r="BA47" s="3"/>
      <c r="BB47" s="3"/>
      <c r="BC47" s="3"/>
      <c r="BD47" s="3"/>
      <c r="BE47" s="11"/>
      <c r="BF47" s="11"/>
      <c r="BG47" s="11">
        <v>17.600000000000001</v>
      </c>
      <c r="BH47" s="11"/>
      <c r="BI47" s="11">
        <v>64.7</v>
      </c>
      <c r="BJ47" s="3"/>
      <c r="BK47" s="3"/>
      <c r="BL47" s="249">
        <f t="shared" si="7"/>
        <v>401.4</v>
      </c>
      <c r="BM47" s="244"/>
      <c r="BN47" s="13">
        <v>252.2</v>
      </c>
      <c r="BO47" s="3">
        <v>104.2</v>
      </c>
      <c r="BP47" s="3"/>
      <c r="BQ47" s="183">
        <v>15</v>
      </c>
      <c r="BR47" s="183">
        <v>30</v>
      </c>
      <c r="BS47" s="310"/>
      <c r="BT47" s="255">
        <v>203</v>
      </c>
      <c r="BU47" s="244">
        <f t="shared" si="8"/>
        <v>198.2</v>
      </c>
      <c r="BV47" s="247">
        <v>198.2</v>
      </c>
      <c r="BW47" s="13"/>
      <c r="BX47" s="3"/>
      <c r="BY47" s="3"/>
      <c r="BZ47" s="242"/>
      <c r="CA47" s="210">
        <f t="shared" si="9"/>
        <v>21671.900000000005</v>
      </c>
      <c r="CB47" s="30">
        <v>402.6</v>
      </c>
      <c r="CC47" s="229">
        <f t="shared" si="1"/>
        <v>16489.599999999999</v>
      </c>
      <c r="CD47" s="229">
        <f t="shared" si="10"/>
        <v>5134.5999999999995</v>
      </c>
      <c r="CE47" s="216">
        <f t="shared" si="11"/>
        <v>47.7</v>
      </c>
      <c r="CG47" s="229"/>
      <c r="CI47" s="229"/>
    </row>
    <row r="48" spans="1:87" x14ac:dyDescent="0.25">
      <c r="A48" s="2">
        <v>42</v>
      </c>
      <c r="B48" s="345" t="s">
        <v>42</v>
      </c>
      <c r="C48" s="345">
        <v>9651</v>
      </c>
      <c r="D48" s="346">
        <f t="shared" si="2"/>
        <v>1516.3999999999996</v>
      </c>
      <c r="E48" s="343">
        <v>11167.4</v>
      </c>
      <c r="F48" s="259">
        <f t="shared" si="3"/>
        <v>3372.6</v>
      </c>
      <c r="G48" s="231">
        <v>2325.9</v>
      </c>
      <c r="H48" s="262">
        <f t="shared" si="4"/>
        <v>702.4</v>
      </c>
      <c r="I48" s="232"/>
      <c r="J48" s="263">
        <v>13.4</v>
      </c>
      <c r="K48" s="17">
        <f t="shared" si="5"/>
        <v>4.8000000000000007</v>
      </c>
      <c r="L48" s="14">
        <v>8.6</v>
      </c>
      <c r="M48" s="232">
        <f t="shared" si="0"/>
        <v>1024.3</v>
      </c>
      <c r="N48" s="3">
        <v>758.5</v>
      </c>
      <c r="O48" s="3">
        <v>180.3</v>
      </c>
      <c r="P48" s="3">
        <v>62</v>
      </c>
      <c r="Q48" s="3">
        <v>23.5</v>
      </c>
      <c r="R48" s="11">
        <v>0</v>
      </c>
      <c r="S48" s="270"/>
      <c r="T48" s="255">
        <f t="shared" si="12"/>
        <v>106.39999999999999</v>
      </c>
      <c r="U48" s="13">
        <v>24.1</v>
      </c>
      <c r="V48" s="3">
        <v>49</v>
      </c>
      <c r="W48" s="3"/>
      <c r="X48" s="3"/>
      <c r="Y48" s="11"/>
      <c r="Z48" s="3"/>
      <c r="AA48" s="3"/>
      <c r="AB48" s="3">
        <v>2.8</v>
      </c>
      <c r="AC48" s="3"/>
      <c r="AD48" s="3"/>
      <c r="AE48" s="3"/>
      <c r="AF48" s="3">
        <v>20.5</v>
      </c>
      <c r="AG48" s="3"/>
      <c r="AH48" s="11"/>
      <c r="AI48" s="11">
        <v>10</v>
      </c>
      <c r="AJ48" s="255">
        <f t="shared" si="6"/>
        <v>63.6</v>
      </c>
      <c r="AK48" s="239">
        <v>36.200000000000003</v>
      </c>
      <c r="AL48" s="239">
        <v>27.4</v>
      </c>
      <c r="AM48" s="235">
        <f t="shared" si="13"/>
        <v>207.10000000000002</v>
      </c>
      <c r="AN48" s="3"/>
      <c r="AO48" s="3"/>
      <c r="AP48" s="3">
        <v>8</v>
      </c>
      <c r="AQ48" s="3"/>
      <c r="AR48" s="13"/>
      <c r="AS48" s="3">
        <v>69.2</v>
      </c>
      <c r="AT48" s="146"/>
      <c r="AU48" s="3"/>
      <c r="AV48" s="3"/>
      <c r="AW48" s="3">
        <v>28.1</v>
      </c>
      <c r="AX48" s="3">
        <v>19.5</v>
      </c>
      <c r="AY48" s="3"/>
      <c r="AZ48" s="3"/>
      <c r="BA48" s="3"/>
      <c r="BB48" s="3"/>
      <c r="BC48" s="3"/>
      <c r="BD48" s="3"/>
      <c r="BE48" s="11"/>
      <c r="BF48" s="11"/>
      <c r="BG48" s="11">
        <v>17.600000000000001</v>
      </c>
      <c r="BH48" s="11"/>
      <c r="BI48" s="11">
        <v>64.7</v>
      </c>
      <c r="BJ48" s="3"/>
      <c r="BK48" s="3"/>
      <c r="BL48" s="249">
        <f t="shared" si="7"/>
        <v>464</v>
      </c>
      <c r="BM48" s="244"/>
      <c r="BN48" s="13">
        <v>296.3</v>
      </c>
      <c r="BO48" s="3">
        <v>122.7</v>
      </c>
      <c r="BP48" s="3"/>
      <c r="BQ48" s="183">
        <v>15</v>
      </c>
      <c r="BR48" s="183">
        <v>30</v>
      </c>
      <c r="BS48" s="310"/>
      <c r="BT48" s="255">
        <v>203</v>
      </c>
      <c r="BU48" s="244">
        <f t="shared" si="8"/>
        <v>202.2</v>
      </c>
      <c r="BV48" s="247">
        <v>202.2</v>
      </c>
      <c r="BW48" s="13"/>
      <c r="BX48" s="3"/>
      <c r="BY48" s="3"/>
      <c r="BZ48" s="242"/>
      <c r="CA48" s="210">
        <f t="shared" si="9"/>
        <v>19852.300000000003</v>
      </c>
      <c r="CB48" s="30">
        <v>636.70000000000005</v>
      </c>
      <c r="CC48" s="229">
        <f t="shared" si="1"/>
        <v>14540</v>
      </c>
      <c r="CD48" s="229">
        <f t="shared" si="10"/>
        <v>5248.7</v>
      </c>
      <c r="CE48" s="216">
        <f t="shared" si="11"/>
        <v>63.6</v>
      </c>
      <c r="CG48" s="229"/>
      <c r="CI48" s="229"/>
    </row>
    <row r="49" spans="1:87" ht="16.5" customHeight="1" x14ac:dyDescent="0.25">
      <c r="A49" s="2">
        <v>43</v>
      </c>
      <c r="B49" s="345" t="s">
        <v>43</v>
      </c>
      <c r="C49" s="345">
        <v>7223.5</v>
      </c>
      <c r="D49" s="346">
        <f t="shared" si="2"/>
        <v>1135</v>
      </c>
      <c r="E49" s="343">
        <v>8358.5</v>
      </c>
      <c r="F49" s="259">
        <f t="shared" si="3"/>
        <v>2524.3000000000002</v>
      </c>
      <c r="G49" s="231">
        <v>1706.8</v>
      </c>
      <c r="H49" s="262">
        <f t="shared" si="4"/>
        <v>515.5</v>
      </c>
      <c r="I49" s="232"/>
      <c r="J49" s="263">
        <v>16.100000000000001</v>
      </c>
      <c r="K49" s="17">
        <f t="shared" si="5"/>
        <v>4.1000000000000014</v>
      </c>
      <c r="L49" s="14">
        <v>12</v>
      </c>
      <c r="M49" s="232">
        <f t="shared" si="0"/>
        <v>393.30000000000007</v>
      </c>
      <c r="N49" s="3">
        <v>115.9</v>
      </c>
      <c r="O49" s="3">
        <v>216.3</v>
      </c>
      <c r="P49" s="3">
        <v>44.3</v>
      </c>
      <c r="Q49" s="3">
        <v>16.8</v>
      </c>
      <c r="R49" s="11">
        <v>0</v>
      </c>
      <c r="S49" s="270"/>
      <c r="T49" s="255">
        <f t="shared" si="12"/>
        <v>113.4</v>
      </c>
      <c r="U49" s="13">
        <v>16</v>
      </c>
      <c r="V49" s="3">
        <v>27.1</v>
      </c>
      <c r="W49" s="3"/>
      <c r="X49" s="3"/>
      <c r="Y49" s="11">
        <v>34.299999999999997</v>
      </c>
      <c r="Z49" s="3"/>
      <c r="AA49" s="3"/>
      <c r="AB49" s="3">
        <v>8</v>
      </c>
      <c r="AC49" s="3"/>
      <c r="AD49" s="3"/>
      <c r="AE49" s="3"/>
      <c r="AF49" s="3">
        <v>18</v>
      </c>
      <c r="AG49" s="3"/>
      <c r="AH49" s="11"/>
      <c r="AI49" s="11">
        <v>10</v>
      </c>
      <c r="AJ49" s="255">
        <f t="shared" si="6"/>
        <v>51.800000000000004</v>
      </c>
      <c r="AK49" s="239">
        <v>36.200000000000003</v>
      </c>
      <c r="AL49" s="239">
        <v>15.6</v>
      </c>
      <c r="AM49" s="235">
        <f t="shared" si="13"/>
        <v>373.6</v>
      </c>
      <c r="AN49" s="3"/>
      <c r="AO49" s="3"/>
      <c r="AP49" s="3">
        <v>6.7</v>
      </c>
      <c r="AQ49" s="3">
        <v>63.2</v>
      </c>
      <c r="AR49" s="13"/>
      <c r="AS49" s="3">
        <v>66.3</v>
      </c>
      <c r="AT49" s="3">
        <v>107.5</v>
      </c>
      <c r="AU49" s="3"/>
      <c r="AV49" s="3"/>
      <c r="AW49" s="3">
        <v>28.1</v>
      </c>
      <c r="AX49" s="3">
        <v>19.5</v>
      </c>
      <c r="AY49" s="3"/>
      <c r="AZ49" s="3"/>
      <c r="BA49" s="3"/>
      <c r="BB49" s="3"/>
      <c r="BC49" s="3"/>
      <c r="BD49" s="3"/>
      <c r="BE49" s="11"/>
      <c r="BF49" s="11"/>
      <c r="BG49" s="11">
        <v>17.600000000000001</v>
      </c>
      <c r="BH49" s="11"/>
      <c r="BI49" s="11">
        <v>64.7</v>
      </c>
      <c r="BJ49" s="3"/>
      <c r="BK49" s="3"/>
      <c r="BL49" s="249">
        <f t="shared" si="7"/>
        <v>333.20000000000005</v>
      </c>
      <c r="BM49" s="244"/>
      <c r="BN49" s="13">
        <v>205.3</v>
      </c>
      <c r="BO49" s="3">
        <v>82.9</v>
      </c>
      <c r="BP49" s="3"/>
      <c r="BQ49" s="183">
        <v>15</v>
      </c>
      <c r="BR49" s="183">
        <v>30</v>
      </c>
      <c r="BS49" s="310"/>
      <c r="BT49" s="255"/>
      <c r="BU49" s="244">
        <f t="shared" si="8"/>
        <v>114.3</v>
      </c>
      <c r="BV49" s="247">
        <v>114.3</v>
      </c>
      <c r="BW49" s="13"/>
      <c r="BX49" s="3"/>
      <c r="BY49" s="3"/>
      <c r="BZ49" s="242"/>
      <c r="CA49" s="210">
        <f t="shared" si="9"/>
        <v>14500.799999999997</v>
      </c>
      <c r="CB49" s="30">
        <v>345.7</v>
      </c>
      <c r="CC49" s="229">
        <f t="shared" si="1"/>
        <v>10882.8</v>
      </c>
      <c r="CD49" s="229">
        <f t="shared" si="10"/>
        <v>3566.2000000000007</v>
      </c>
      <c r="CE49" s="216">
        <f t="shared" si="11"/>
        <v>51.800000000000004</v>
      </c>
      <c r="CG49" s="229"/>
      <c r="CI49" s="229"/>
    </row>
    <row r="50" spans="1:87" x14ac:dyDescent="0.25">
      <c r="A50" s="2">
        <v>44</v>
      </c>
      <c r="B50" s="345" t="s">
        <v>108</v>
      </c>
      <c r="C50" s="345">
        <v>5811.2</v>
      </c>
      <c r="D50" s="346">
        <f t="shared" si="2"/>
        <v>913.10000000000036</v>
      </c>
      <c r="E50" s="343">
        <v>6724.3</v>
      </c>
      <c r="F50" s="259">
        <f t="shared" si="3"/>
        <v>2030.7</v>
      </c>
      <c r="G50" s="231">
        <v>1595.4</v>
      </c>
      <c r="H50" s="262">
        <f t="shared" si="4"/>
        <v>481.8</v>
      </c>
      <c r="I50" s="232"/>
      <c r="J50" s="263">
        <v>12</v>
      </c>
      <c r="K50" s="17">
        <f t="shared" si="5"/>
        <v>0</v>
      </c>
      <c r="L50" s="14">
        <v>12</v>
      </c>
      <c r="M50" s="232">
        <f t="shared" si="0"/>
        <v>845.7</v>
      </c>
      <c r="N50" s="3">
        <v>572.6</v>
      </c>
      <c r="O50" s="3">
        <v>217</v>
      </c>
      <c r="P50" s="3">
        <v>40.700000000000003</v>
      </c>
      <c r="Q50" s="3">
        <v>15.4</v>
      </c>
      <c r="R50" s="11">
        <v>0</v>
      </c>
      <c r="S50" s="270"/>
      <c r="T50" s="255">
        <f t="shared" si="12"/>
        <v>166.5</v>
      </c>
      <c r="U50" s="13">
        <v>40</v>
      </c>
      <c r="V50" s="3">
        <v>26.6</v>
      </c>
      <c r="W50" s="3"/>
      <c r="X50" s="3"/>
      <c r="Y50" s="11">
        <v>60</v>
      </c>
      <c r="Z50" s="3"/>
      <c r="AA50" s="3"/>
      <c r="AB50" s="3">
        <v>9.4</v>
      </c>
      <c r="AC50" s="3"/>
      <c r="AD50" s="3"/>
      <c r="AE50" s="3"/>
      <c r="AF50" s="3">
        <v>20.5</v>
      </c>
      <c r="AG50" s="3"/>
      <c r="AH50" s="11"/>
      <c r="AI50" s="11">
        <v>10</v>
      </c>
      <c r="AJ50" s="255">
        <f t="shared" si="6"/>
        <v>47</v>
      </c>
      <c r="AK50" s="239">
        <v>36.1</v>
      </c>
      <c r="AL50" s="239">
        <v>10.9</v>
      </c>
      <c r="AM50" s="235">
        <f t="shared" si="13"/>
        <v>270.3</v>
      </c>
      <c r="AN50" s="3"/>
      <c r="AO50" s="3"/>
      <c r="AP50" s="3">
        <v>6.7</v>
      </c>
      <c r="AQ50" s="3"/>
      <c r="AR50" s="13"/>
      <c r="AS50" s="3">
        <v>56.3</v>
      </c>
      <c r="AT50" s="3">
        <v>77.400000000000006</v>
      </c>
      <c r="AU50" s="3"/>
      <c r="AV50" s="3"/>
      <c r="AW50" s="3">
        <v>28.1</v>
      </c>
      <c r="AX50" s="3">
        <v>19.5</v>
      </c>
      <c r="AY50" s="3"/>
      <c r="AZ50" s="3"/>
      <c r="BA50" s="3"/>
      <c r="BB50" s="3"/>
      <c r="BC50" s="3"/>
      <c r="BD50" s="3"/>
      <c r="BE50" s="11"/>
      <c r="BF50" s="11"/>
      <c r="BG50" s="11">
        <v>17.600000000000001</v>
      </c>
      <c r="BH50" s="11"/>
      <c r="BI50" s="11">
        <v>64.7</v>
      </c>
      <c r="BJ50" s="3"/>
      <c r="BK50" s="3"/>
      <c r="BL50" s="249">
        <f t="shared" si="7"/>
        <v>2455</v>
      </c>
      <c r="BM50" s="244"/>
      <c r="BN50" s="13">
        <v>222</v>
      </c>
      <c r="BO50" s="3">
        <v>2188</v>
      </c>
      <c r="BP50" s="3"/>
      <c r="BQ50" s="183">
        <v>15</v>
      </c>
      <c r="BR50" s="183">
        <v>30</v>
      </c>
      <c r="BS50" s="310"/>
      <c r="BT50" s="255">
        <v>203</v>
      </c>
      <c r="BU50" s="244">
        <f t="shared" si="8"/>
        <v>114.3</v>
      </c>
      <c r="BV50" s="247">
        <v>114.3</v>
      </c>
      <c r="BW50" s="13"/>
      <c r="BX50" s="3"/>
      <c r="BY50" s="3"/>
      <c r="BZ50" s="242"/>
      <c r="CA50" s="210">
        <f t="shared" si="9"/>
        <v>14945.999999999998</v>
      </c>
      <c r="CB50" s="30">
        <v>246.4</v>
      </c>
      <c r="CC50" s="229">
        <f t="shared" si="1"/>
        <v>8755</v>
      </c>
      <c r="CD50" s="229">
        <f t="shared" si="10"/>
        <v>6144.0000000000009</v>
      </c>
      <c r="CE50" s="216">
        <f t="shared" si="11"/>
        <v>47</v>
      </c>
      <c r="CG50" s="229"/>
      <c r="CI50" s="229"/>
    </row>
    <row r="51" spans="1:87" x14ac:dyDescent="0.25">
      <c r="A51" s="2">
        <v>45</v>
      </c>
      <c r="B51" s="345" t="s">
        <v>44</v>
      </c>
      <c r="C51" s="345">
        <v>9972.2000000000007</v>
      </c>
      <c r="D51" s="346">
        <f t="shared" si="2"/>
        <v>1566.7999999999993</v>
      </c>
      <c r="E51" s="343">
        <v>11539</v>
      </c>
      <c r="F51" s="259">
        <f t="shared" si="3"/>
        <v>3484.8</v>
      </c>
      <c r="G51" s="231">
        <v>2325.9</v>
      </c>
      <c r="H51" s="262">
        <f t="shared" si="4"/>
        <v>702.4</v>
      </c>
      <c r="I51" s="232"/>
      <c r="J51" s="263">
        <v>14.8</v>
      </c>
      <c r="K51" s="17">
        <f t="shared" si="5"/>
        <v>5.6000000000000014</v>
      </c>
      <c r="L51" s="14">
        <v>9.1999999999999993</v>
      </c>
      <c r="M51" s="232">
        <f t="shared" si="0"/>
        <v>723.6</v>
      </c>
      <c r="N51" s="3">
        <v>450.6</v>
      </c>
      <c r="O51" s="3">
        <v>187.5</v>
      </c>
      <c r="P51" s="3">
        <v>62</v>
      </c>
      <c r="Q51" s="3">
        <v>23.5</v>
      </c>
      <c r="R51" s="11">
        <v>0</v>
      </c>
      <c r="S51" s="270"/>
      <c r="T51" s="255">
        <f t="shared" si="12"/>
        <v>91.7</v>
      </c>
      <c r="U51" s="13">
        <v>18.100000000000001</v>
      </c>
      <c r="V51" s="3">
        <v>37</v>
      </c>
      <c r="W51" s="3"/>
      <c r="X51" s="3"/>
      <c r="Y51" s="11"/>
      <c r="Z51" s="3"/>
      <c r="AA51" s="3"/>
      <c r="AB51" s="3">
        <v>4.0999999999999996</v>
      </c>
      <c r="AC51" s="3"/>
      <c r="AD51" s="3"/>
      <c r="AE51" s="3"/>
      <c r="AF51" s="3">
        <v>22.5</v>
      </c>
      <c r="AG51" s="3"/>
      <c r="AH51" s="11"/>
      <c r="AI51" s="11">
        <v>10</v>
      </c>
      <c r="AJ51" s="255">
        <f t="shared" si="6"/>
        <v>43</v>
      </c>
      <c r="AK51" s="239">
        <v>36.200000000000003</v>
      </c>
      <c r="AL51" s="239">
        <v>6.8</v>
      </c>
      <c r="AM51" s="235">
        <f t="shared" si="13"/>
        <v>345.1</v>
      </c>
      <c r="AN51" s="3"/>
      <c r="AO51" s="3"/>
      <c r="AP51" s="3">
        <v>6.7</v>
      </c>
      <c r="AQ51" s="3">
        <v>34</v>
      </c>
      <c r="AR51" s="13"/>
      <c r="AS51" s="3">
        <v>34.799999999999997</v>
      </c>
      <c r="AT51" s="3">
        <v>139.80000000000001</v>
      </c>
      <c r="AU51" s="3"/>
      <c r="AV51" s="3"/>
      <c r="AW51" s="3">
        <v>28</v>
      </c>
      <c r="AX51" s="3">
        <v>19.5</v>
      </c>
      <c r="AY51" s="3"/>
      <c r="AZ51" s="3"/>
      <c r="BA51" s="3"/>
      <c r="BB51" s="3"/>
      <c r="BC51" s="3"/>
      <c r="BD51" s="3"/>
      <c r="BE51" s="11"/>
      <c r="BF51" s="11"/>
      <c r="BG51" s="11">
        <v>17.600000000000001</v>
      </c>
      <c r="BH51" s="11"/>
      <c r="BI51" s="11">
        <v>64.7</v>
      </c>
      <c r="BJ51" s="3"/>
      <c r="BK51" s="3"/>
      <c r="BL51" s="249">
        <f t="shared" si="7"/>
        <v>416.1</v>
      </c>
      <c r="BM51" s="244"/>
      <c r="BN51" s="13">
        <v>156.1</v>
      </c>
      <c r="BO51" s="3">
        <v>215</v>
      </c>
      <c r="BP51" s="3"/>
      <c r="BQ51" s="183">
        <v>15</v>
      </c>
      <c r="BR51" s="183">
        <v>30</v>
      </c>
      <c r="BS51" s="310"/>
      <c r="BT51" s="255"/>
      <c r="BU51" s="244">
        <f t="shared" si="8"/>
        <v>154.1</v>
      </c>
      <c r="BV51" s="247">
        <v>154.1</v>
      </c>
      <c r="BW51" s="13"/>
      <c r="BX51" s="3"/>
      <c r="BY51" s="3"/>
      <c r="BZ51" s="242"/>
      <c r="CA51" s="210">
        <f t="shared" si="9"/>
        <v>19840.499999999996</v>
      </c>
      <c r="CB51" s="30">
        <v>218.1</v>
      </c>
      <c r="CC51" s="229">
        <f t="shared" si="1"/>
        <v>15023.8</v>
      </c>
      <c r="CD51" s="229">
        <f t="shared" si="10"/>
        <v>4773.7000000000007</v>
      </c>
      <c r="CE51" s="216">
        <f t="shared" si="11"/>
        <v>43</v>
      </c>
      <c r="CG51" s="229"/>
      <c r="CI51" s="229"/>
    </row>
    <row r="52" spans="1:87" x14ac:dyDescent="0.25">
      <c r="A52" s="2">
        <v>46</v>
      </c>
      <c r="B52" s="345" t="s">
        <v>45</v>
      </c>
      <c r="C52" s="345">
        <v>8162.5</v>
      </c>
      <c r="D52" s="346">
        <f t="shared" si="2"/>
        <v>1282.5</v>
      </c>
      <c r="E52" s="343">
        <v>9445</v>
      </c>
      <c r="F52" s="259">
        <f t="shared" si="3"/>
        <v>2852.4</v>
      </c>
      <c r="G52" s="231">
        <v>2090</v>
      </c>
      <c r="H52" s="262">
        <f t="shared" si="4"/>
        <v>631.20000000000005</v>
      </c>
      <c r="I52" s="232"/>
      <c r="J52" s="263">
        <v>16.899999999999999</v>
      </c>
      <c r="K52" s="17">
        <f t="shared" si="5"/>
        <v>4.6999999999999993</v>
      </c>
      <c r="L52" s="14">
        <v>12.2</v>
      </c>
      <c r="M52" s="232">
        <f t="shared" si="0"/>
        <v>897.49999999999989</v>
      </c>
      <c r="N52" s="3">
        <v>563.4</v>
      </c>
      <c r="O52" s="3">
        <v>187.5</v>
      </c>
      <c r="P52" s="3">
        <v>106.3</v>
      </c>
      <c r="Q52" s="3">
        <v>40.299999999999997</v>
      </c>
      <c r="R52" s="11">
        <v>0</v>
      </c>
      <c r="S52" s="270"/>
      <c r="T52" s="255">
        <f t="shared" si="12"/>
        <v>125.5</v>
      </c>
      <c r="U52" s="13">
        <v>15.3</v>
      </c>
      <c r="V52" s="3">
        <v>33.700000000000003</v>
      </c>
      <c r="W52" s="3"/>
      <c r="X52" s="3"/>
      <c r="Y52" s="11">
        <v>36</v>
      </c>
      <c r="Z52" s="3"/>
      <c r="AA52" s="3"/>
      <c r="AB52" s="3">
        <v>8</v>
      </c>
      <c r="AC52" s="3"/>
      <c r="AD52" s="3"/>
      <c r="AE52" s="3"/>
      <c r="AF52" s="3">
        <v>22.5</v>
      </c>
      <c r="AG52" s="3"/>
      <c r="AH52" s="11"/>
      <c r="AI52" s="11">
        <v>10</v>
      </c>
      <c r="AJ52" s="255">
        <f t="shared" si="6"/>
        <v>53.900000000000006</v>
      </c>
      <c r="AK52" s="239">
        <v>36.200000000000003</v>
      </c>
      <c r="AL52" s="239">
        <v>17.7</v>
      </c>
      <c r="AM52" s="235">
        <f t="shared" si="13"/>
        <v>398.00000000000006</v>
      </c>
      <c r="AN52" s="3"/>
      <c r="AO52" s="3"/>
      <c r="AP52" s="3">
        <v>8</v>
      </c>
      <c r="AQ52" s="3">
        <v>60</v>
      </c>
      <c r="AR52" s="13"/>
      <c r="AS52" s="3">
        <v>79.7</v>
      </c>
      <c r="AT52" s="3">
        <v>120.4</v>
      </c>
      <c r="AU52" s="3"/>
      <c r="AV52" s="3"/>
      <c r="AW52" s="3">
        <v>28.1</v>
      </c>
      <c r="AX52" s="3">
        <v>19.5</v>
      </c>
      <c r="AY52" s="3"/>
      <c r="AZ52" s="3"/>
      <c r="BA52" s="3"/>
      <c r="BB52" s="3"/>
      <c r="BC52" s="3"/>
      <c r="BD52" s="3"/>
      <c r="BE52" s="11"/>
      <c r="BF52" s="11"/>
      <c r="BG52" s="11">
        <v>17.600000000000001</v>
      </c>
      <c r="BH52" s="11"/>
      <c r="BI52" s="11">
        <v>64.7</v>
      </c>
      <c r="BJ52" s="3"/>
      <c r="BK52" s="3"/>
      <c r="BL52" s="249">
        <f t="shared" si="7"/>
        <v>415</v>
      </c>
      <c r="BM52" s="244"/>
      <c r="BN52" s="13">
        <v>266</v>
      </c>
      <c r="BO52" s="3">
        <v>104</v>
      </c>
      <c r="BP52" s="3"/>
      <c r="BQ52" s="183">
        <v>15</v>
      </c>
      <c r="BR52" s="183">
        <v>30</v>
      </c>
      <c r="BS52" s="310"/>
      <c r="BT52" s="255">
        <v>203</v>
      </c>
      <c r="BU52" s="244">
        <f t="shared" si="8"/>
        <v>136.19999999999999</v>
      </c>
      <c r="BV52" s="247">
        <v>136.19999999999999</v>
      </c>
      <c r="BW52" s="13"/>
      <c r="BX52" s="3"/>
      <c r="BY52" s="3"/>
      <c r="BZ52" s="242"/>
      <c r="CA52" s="210">
        <f t="shared" si="9"/>
        <v>17264.600000000002</v>
      </c>
      <c r="CB52" s="30">
        <v>137.6</v>
      </c>
      <c r="CC52" s="229">
        <f t="shared" si="1"/>
        <v>12297.4</v>
      </c>
      <c r="CD52" s="229">
        <f t="shared" si="10"/>
        <v>4913.3</v>
      </c>
      <c r="CE52" s="216">
        <f t="shared" si="11"/>
        <v>53.900000000000006</v>
      </c>
      <c r="CG52" s="229"/>
      <c r="CI52" s="229"/>
    </row>
    <row r="53" spans="1:87" x14ac:dyDescent="0.25">
      <c r="A53" s="2">
        <v>47</v>
      </c>
      <c r="B53" s="345" t="s">
        <v>46</v>
      </c>
      <c r="C53" s="345">
        <v>9863.1</v>
      </c>
      <c r="D53" s="346">
        <f t="shared" si="2"/>
        <v>1549.6999999999989</v>
      </c>
      <c r="E53" s="343">
        <v>11412.8</v>
      </c>
      <c r="F53" s="259">
        <f t="shared" si="3"/>
        <v>3446.7</v>
      </c>
      <c r="G53" s="231">
        <v>2325.5</v>
      </c>
      <c r="H53" s="262">
        <f t="shared" si="4"/>
        <v>702.3</v>
      </c>
      <c r="I53" s="232"/>
      <c r="J53" s="263">
        <v>20.3</v>
      </c>
      <c r="K53" s="17">
        <f t="shared" si="5"/>
        <v>8.1000000000000014</v>
      </c>
      <c r="L53" s="14">
        <v>12.2</v>
      </c>
      <c r="M53" s="232">
        <f t="shared" si="0"/>
        <v>1118.2000000000003</v>
      </c>
      <c r="N53" s="3">
        <v>785.6</v>
      </c>
      <c r="O53" s="3">
        <v>198.3</v>
      </c>
      <c r="P53" s="3">
        <v>97.4</v>
      </c>
      <c r="Q53" s="3">
        <v>36.9</v>
      </c>
      <c r="R53" s="11">
        <v>0</v>
      </c>
      <c r="S53" s="270"/>
      <c r="T53" s="255">
        <f t="shared" si="12"/>
        <v>174.6</v>
      </c>
      <c r="U53" s="13">
        <v>20</v>
      </c>
      <c r="V53" s="3">
        <v>80</v>
      </c>
      <c r="W53" s="3"/>
      <c r="X53" s="3"/>
      <c r="Y53" s="11">
        <v>36</v>
      </c>
      <c r="Z53" s="3"/>
      <c r="AA53" s="3"/>
      <c r="AB53" s="3">
        <v>6.1</v>
      </c>
      <c r="AC53" s="3"/>
      <c r="AD53" s="3"/>
      <c r="AE53" s="3"/>
      <c r="AF53" s="3">
        <v>22.5</v>
      </c>
      <c r="AG53" s="3"/>
      <c r="AH53" s="11"/>
      <c r="AI53" s="11">
        <v>10</v>
      </c>
      <c r="AJ53" s="255">
        <f t="shared" si="6"/>
        <v>56.2</v>
      </c>
      <c r="AK53" s="239">
        <v>30.8</v>
      </c>
      <c r="AL53" s="239">
        <v>25.4</v>
      </c>
      <c r="AM53" s="235">
        <f t="shared" si="13"/>
        <v>402.7</v>
      </c>
      <c r="AN53" s="3"/>
      <c r="AO53" s="3"/>
      <c r="AP53" s="3">
        <v>8</v>
      </c>
      <c r="AQ53" s="3">
        <v>60</v>
      </c>
      <c r="AR53" s="13"/>
      <c r="AS53" s="3">
        <v>54.4</v>
      </c>
      <c r="AT53" s="3">
        <v>150.5</v>
      </c>
      <c r="AU53" s="3"/>
      <c r="AV53" s="3"/>
      <c r="AW53" s="3">
        <v>28</v>
      </c>
      <c r="AX53" s="3">
        <v>19.5</v>
      </c>
      <c r="AY53" s="3"/>
      <c r="AZ53" s="3"/>
      <c r="BA53" s="3"/>
      <c r="BB53" s="3"/>
      <c r="BC53" s="3"/>
      <c r="BD53" s="3"/>
      <c r="BE53" s="11"/>
      <c r="BF53" s="11"/>
      <c r="BG53" s="11">
        <v>17.600000000000001</v>
      </c>
      <c r="BH53" s="11"/>
      <c r="BI53" s="11">
        <v>64.7</v>
      </c>
      <c r="BJ53" s="3"/>
      <c r="BK53" s="3"/>
      <c r="BL53" s="249">
        <f t="shared" si="7"/>
        <v>365.8</v>
      </c>
      <c r="BM53" s="244"/>
      <c r="BN53" s="13">
        <v>235.6</v>
      </c>
      <c r="BO53" s="3">
        <v>85.2</v>
      </c>
      <c r="BP53" s="3"/>
      <c r="BQ53" s="183">
        <v>15</v>
      </c>
      <c r="BR53" s="183">
        <v>30</v>
      </c>
      <c r="BS53" s="310"/>
      <c r="BT53" s="255">
        <v>203</v>
      </c>
      <c r="BU53" s="244">
        <f t="shared" si="8"/>
        <v>177.6</v>
      </c>
      <c r="BV53" s="247">
        <v>177.6</v>
      </c>
      <c r="BW53" s="13"/>
      <c r="BX53" s="3"/>
      <c r="BY53" s="3"/>
      <c r="BZ53" s="242"/>
      <c r="CA53" s="210">
        <f t="shared" si="9"/>
        <v>20405.699999999997</v>
      </c>
      <c r="CB53" s="30">
        <v>280.39999999999998</v>
      </c>
      <c r="CC53" s="229">
        <f t="shared" si="1"/>
        <v>14859.5</v>
      </c>
      <c r="CD53" s="229">
        <f t="shared" si="10"/>
        <v>5490.0000000000018</v>
      </c>
      <c r="CE53" s="216">
        <f t="shared" si="11"/>
        <v>56.2</v>
      </c>
      <c r="CG53" s="229"/>
      <c r="CI53" s="229"/>
    </row>
    <row r="54" spans="1:87" x14ac:dyDescent="0.25">
      <c r="A54" s="2">
        <v>48</v>
      </c>
      <c r="B54" s="345" t="s">
        <v>47</v>
      </c>
      <c r="C54" s="345">
        <v>7148.1</v>
      </c>
      <c r="D54" s="346">
        <f t="shared" si="2"/>
        <v>1123.1000000000004</v>
      </c>
      <c r="E54" s="343">
        <v>8271.2000000000007</v>
      </c>
      <c r="F54" s="259">
        <f t="shared" si="3"/>
        <v>2497.9</v>
      </c>
      <c r="G54" s="231">
        <v>1707.8</v>
      </c>
      <c r="H54" s="262">
        <f t="shared" si="4"/>
        <v>515.79999999999995</v>
      </c>
      <c r="I54" s="232"/>
      <c r="J54" s="263">
        <v>17.5</v>
      </c>
      <c r="K54" s="17">
        <f t="shared" si="5"/>
        <v>5.5</v>
      </c>
      <c r="L54" s="14">
        <v>12</v>
      </c>
      <c r="M54" s="232">
        <f t="shared" si="0"/>
        <v>865.8</v>
      </c>
      <c r="N54" s="3">
        <v>582</v>
      </c>
      <c r="O54" s="3">
        <v>198.3</v>
      </c>
      <c r="P54" s="3">
        <v>62</v>
      </c>
      <c r="Q54" s="3">
        <v>23.5</v>
      </c>
      <c r="R54" s="11">
        <v>0</v>
      </c>
      <c r="S54" s="270"/>
      <c r="T54" s="255">
        <f t="shared" si="12"/>
        <v>110.6</v>
      </c>
      <c r="U54" s="13">
        <v>17</v>
      </c>
      <c r="V54" s="3">
        <v>25.1</v>
      </c>
      <c r="W54" s="3"/>
      <c r="X54" s="3"/>
      <c r="Y54" s="11">
        <v>36</v>
      </c>
      <c r="Z54" s="3"/>
      <c r="AA54" s="3"/>
      <c r="AB54" s="3">
        <v>4.5</v>
      </c>
      <c r="AC54" s="3"/>
      <c r="AD54" s="3"/>
      <c r="AE54" s="3"/>
      <c r="AF54" s="3">
        <v>18</v>
      </c>
      <c r="AG54" s="3"/>
      <c r="AH54" s="11"/>
      <c r="AI54" s="11">
        <v>10</v>
      </c>
      <c r="AJ54" s="255">
        <f t="shared" si="6"/>
        <v>43.2</v>
      </c>
      <c r="AK54" s="239">
        <v>36.200000000000003</v>
      </c>
      <c r="AL54" s="239">
        <v>7</v>
      </c>
      <c r="AM54" s="235">
        <f t="shared" si="13"/>
        <v>271.3</v>
      </c>
      <c r="AN54" s="3"/>
      <c r="AO54" s="3"/>
      <c r="AP54" s="3">
        <v>8</v>
      </c>
      <c r="AQ54" s="3"/>
      <c r="AR54" s="13"/>
      <c r="AS54" s="3">
        <v>43.8</v>
      </c>
      <c r="AT54" s="3">
        <v>107.5</v>
      </c>
      <c r="AU54" s="3"/>
      <c r="AV54" s="3"/>
      <c r="AW54" s="3">
        <v>10.199999999999999</v>
      </c>
      <c r="AX54" s="3">
        <v>19.5</v>
      </c>
      <c r="AY54" s="3"/>
      <c r="AZ54" s="3"/>
      <c r="BA54" s="3"/>
      <c r="BB54" s="3"/>
      <c r="BC54" s="3"/>
      <c r="BD54" s="3"/>
      <c r="BE54" s="11"/>
      <c r="BF54" s="11"/>
      <c r="BG54" s="11">
        <v>17.600000000000001</v>
      </c>
      <c r="BH54" s="11"/>
      <c r="BI54" s="11">
        <v>64.7</v>
      </c>
      <c r="BJ54" s="3"/>
      <c r="BK54" s="3"/>
      <c r="BL54" s="249">
        <f t="shared" si="7"/>
        <v>393.1</v>
      </c>
      <c r="BM54" s="244"/>
      <c r="BN54" s="13">
        <v>193.1</v>
      </c>
      <c r="BO54" s="3">
        <v>155</v>
      </c>
      <c r="BP54" s="3"/>
      <c r="BQ54" s="183">
        <v>15</v>
      </c>
      <c r="BR54" s="183">
        <v>30</v>
      </c>
      <c r="BS54" s="310"/>
      <c r="BT54" s="255">
        <v>203</v>
      </c>
      <c r="BU54" s="244">
        <f t="shared" si="8"/>
        <v>116</v>
      </c>
      <c r="BV54" s="247">
        <v>116</v>
      </c>
      <c r="BW54" s="13"/>
      <c r="BX54" s="3"/>
      <c r="BY54" s="3"/>
      <c r="BZ54" s="242"/>
      <c r="CA54" s="210">
        <f t="shared" si="9"/>
        <v>15013.199999999999</v>
      </c>
      <c r="CB54" s="30">
        <v>255.4</v>
      </c>
      <c r="CC54" s="229">
        <f t="shared" si="1"/>
        <v>10769.1</v>
      </c>
      <c r="CD54" s="229">
        <f t="shared" si="10"/>
        <v>4200.8999999999996</v>
      </c>
      <c r="CE54" s="216">
        <f t="shared" si="11"/>
        <v>43.2</v>
      </c>
      <c r="CG54" s="229"/>
      <c r="CI54" s="229"/>
    </row>
    <row r="55" spans="1:87" x14ac:dyDescent="0.25">
      <c r="A55" s="2">
        <v>49</v>
      </c>
      <c r="B55" s="345" t="s">
        <v>48</v>
      </c>
      <c r="C55" s="345">
        <v>8335.5</v>
      </c>
      <c r="D55" s="346">
        <f t="shared" si="2"/>
        <v>1309.7000000000007</v>
      </c>
      <c r="E55" s="343">
        <v>9645.2000000000007</v>
      </c>
      <c r="F55" s="259">
        <f t="shared" si="3"/>
        <v>2912.9</v>
      </c>
      <c r="G55" s="231">
        <v>2089.8000000000002</v>
      </c>
      <c r="H55" s="262">
        <f t="shared" si="4"/>
        <v>631.1</v>
      </c>
      <c r="I55" s="232"/>
      <c r="J55" s="263">
        <v>16.7</v>
      </c>
      <c r="K55" s="17">
        <f t="shared" si="5"/>
        <v>4.6999999999999993</v>
      </c>
      <c r="L55" s="14">
        <v>12</v>
      </c>
      <c r="M55" s="232">
        <f t="shared" si="0"/>
        <v>858.89999999999986</v>
      </c>
      <c r="N55" s="3">
        <v>572.29999999999995</v>
      </c>
      <c r="O55" s="3">
        <v>182.8</v>
      </c>
      <c r="P55" s="3">
        <v>75.3</v>
      </c>
      <c r="Q55" s="3">
        <v>28.5</v>
      </c>
      <c r="R55" s="11">
        <v>0</v>
      </c>
      <c r="S55" s="270"/>
      <c r="T55" s="255">
        <f t="shared" si="12"/>
        <v>162</v>
      </c>
      <c r="U55" s="13">
        <v>19.5</v>
      </c>
      <c r="V55" s="3">
        <v>30</v>
      </c>
      <c r="W55" s="3"/>
      <c r="X55" s="3"/>
      <c r="Y55" s="11">
        <v>72</v>
      </c>
      <c r="Z55" s="3"/>
      <c r="AA55" s="3"/>
      <c r="AB55" s="3">
        <v>3</v>
      </c>
      <c r="AC55" s="3"/>
      <c r="AD55" s="3"/>
      <c r="AE55" s="3"/>
      <c r="AF55" s="3">
        <v>22.5</v>
      </c>
      <c r="AG55" s="3"/>
      <c r="AH55" s="11"/>
      <c r="AI55" s="11">
        <v>15</v>
      </c>
      <c r="AJ55" s="255">
        <f t="shared" si="6"/>
        <v>48.400000000000006</v>
      </c>
      <c r="AK55" s="239">
        <v>36.200000000000003</v>
      </c>
      <c r="AL55" s="239">
        <v>12.2</v>
      </c>
      <c r="AM55" s="235">
        <f t="shared" si="13"/>
        <v>340.2</v>
      </c>
      <c r="AN55" s="3"/>
      <c r="AO55" s="3"/>
      <c r="AP55" s="3">
        <v>8</v>
      </c>
      <c r="AQ55" s="3">
        <v>39.799999999999997</v>
      </c>
      <c r="AR55" s="13"/>
      <c r="AS55" s="3">
        <v>66.3</v>
      </c>
      <c r="AT55" s="3">
        <v>114</v>
      </c>
      <c r="AU55" s="3"/>
      <c r="AV55" s="3"/>
      <c r="AW55" s="3">
        <v>10.199999999999999</v>
      </c>
      <c r="AX55" s="3">
        <v>19.5</v>
      </c>
      <c r="AY55" s="3"/>
      <c r="AZ55" s="3"/>
      <c r="BA55" s="3"/>
      <c r="BB55" s="3"/>
      <c r="BC55" s="3"/>
      <c r="BD55" s="3"/>
      <c r="BE55" s="11"/>
      <c r="BF55" s="11"/>
      <c r="BG55" s="11">
        <v>17.600000000000001</v>
      </c>
      <c r="BH55" s="11"/>
      <c r="BI55" s="11">
        <v>64.8</v>
      </c>
      <c r="BJ55" s="3"/>
      <c r="BK55" s="3"/>
      <c r="BL55" s="249">
        <f t="shared" si="7"/>
        <v>424.5</v>
      </c>
      <c r="BM55" s="244"/>
      <c r="BN55" s="13">
        <v>202.7</v>
      </c>
      <c r="BO55" s="3">
        <v>176.8</v>
      </c>
      <c r="BP55" s="3"/>
      <c r="BQ55" s="183">
        <v>15</v>
      </c>
      <c r="BR55" s="183">
        <v>30</v>
      </c>
      <c r="BS55" s="310"/>
      <c r="BT55" s="255">
        <v>203</v>
      </c>
      <c r="BU55" s="244">
        <f t="shared" si="8"/>
        <v>112.8</v>
      </c>
      <c r="BV55" s="247">
        <v>112.8</v>
      </c>
      <c r="BW55" s="13"/>
      <c r="BX55" s="3"/>
      <c r="BY55" s="3"/>
      <c r="BZ55" s="242"/>
      <c r="CA55" s="210">
        <f t="shared" si="9"/>
        <v>17445.5</v>
      </c>
      <c r="CB55" s="30">
        <v>961.3</v>
      </c>
      <c r="CC55" s="229">
        <f t="shared" si="1"/>
        <v>12558.1</v>
      </c>
      <c r="CD55" s="229">
        <f t="shared" si="10"/>
        <v>4839</v>
      </c>
      <c r="CE55" s="216">
        <f t="shared" si="11"/>
        <v>48.400000000000006</v>
      </c>
      <c r="CG55" s="229"/>
      <c r="CI55" s="229"/>
    </row>
    <row r="56" spans="1:87" x14ac:dyDescent="0.25">
      <c r="A56" s="2">
        <v>50</v>
      </c>
      <c r="B56" s="345" t="s">
        <v>49</v>
      </c>
      <c r="C56" s="345">
        <v>9380</v>
      </c>
      <c r="D56" s="346">
        <f t="shared" si="2"/>
        <v>1473.7999999999993</v>
      </c>
      <c r="E56" s="343">
        <v>10853.8</v>
      </c>
      <c r="F56" s="259">
        <f t="shared" si="3"/>
        <v>3277.8</v>
      </c>
      <c r="G56" s="231">
        <v>2090</v>
      </c>
      <c r="H56" s="262">
        <f t="shared" si="4"/>
        <v>631.20000000000005</v>
      </c>
      <c r="I56" s="232"/>
      <c r="J56" s="263">
        <v>17.600000000000001</v>
      </c>
      <c r="K56" s="17">
        <f t="shared" si="5"/>
        <v>5.6000000000000014</v>
      </c>
      <c r="L56" s="14">
        <v>12</v>
      </c>
      <c r="M56" s="232">
        <f t="shared" si="0"/>
        <v>919.29999999999984</v>
      </c>
      <c r="N56" s="3">
        <v>607.29999999999995</v>
      </c>
      <c r="O56" s="3">
        <v>181.3</v>
      </c>
      <c r="P56" s="3">
        <v>94.8</v>
      </c>
      <c r="Q56" s="3">
        <v>35.9</v>
      </c>
      <c r="R56" s="11">
        <v>0</v>
      </c>
      <c r="S56" s="270"/>
      <c r="T56" s="255">
        <f t="shared" si="12"/>
        <v>167.8</v>
      </c>
      <c r="U56" s="13">
        <v>19.8</v>
      </c>
      <c r="V56" s="3">
        <v>35</v>
      </c>
      <c r="W56" s="3"/>
      <c r="X56" s="3"/>
      <c r="Y56" s="11">
        <v>72</v>
      </c>
      <c r="Z56" s="3"/>
      <c r="AA56" s="3"/>
      <c r="AB56" s="3">
        <v>5.5</v>
      </c>
      <c r="AC56" s="3"/>
      <c r="AD56" s="3"/>
      <c r="AE56" s="3"/>
      <c r="AF56" s="3">
        <v>20.5</v>
      </c>
      <c r="AG56" s="3"/>
      <c r="AH56" s="11"/>
      <c r="AI56" s="11">
        <v>15</v>
      </c>
      <c r="AJ56" s="255">
        <f t="shared" si="6"/>
        <v>48.800000000000004</v>
      </c>
      <c r="AK56" s="239">
        <v>36.200000000000003</v>
      </c>
      <c r="AL56" s="239">
        <v>12.6</v>
      </c>
      <c r="AM56" s="235">
        <f t="shared" si="13"/>
        <v>310.8</v>
      </c>
      <c r="AN56" s="3"/>
      <c r="AO56" s="3"/>
      <c r="AP56" s="3">
        <v>8</v>
      </c>
      <c r="AQ56" s="3"/>
      <c r="AR56" s="13"/>
      <c r="AS56" s="3">
        <v>70</v>
      </c>
      <c r="AT56" s="3">
        <v>120.4</v>
      </c>
      <c r="AU56" s="3"/>
      <c r="AV56" s="3"/>
      <c r="AW56" s="3">
        <v>10.5</v>
      </c>
      <c r="AX56" s="3">
        <v>19.5</v>
      </c>
      <c r="AY56" s="3"/>
      <c r="AZ56" s="3"/>
      <c r="BA56" s="3"/>
      <c r="BB56" s="3"/>
      <c r="BC56" s="3"/>
      <c r="BD56" s="3"/>
      <c r="BE56" s="11"/>
      <c r="BF56" s="11"/>
      <c r="BG56" s="11">
        <v>17.600000000000001</v>
      </c>
      <c r="BH56" s="11"/>
      <c r="BI56" s="11">
        <v>64.8</v>
      </c>
      <c r="BJ56" s="3"/>
      <c r="BK56" s="3"/>
      <c r="BL56" s="249">
        <f t="shared" si="7"/>
        <v>334.4</v>
      </c>
      <c r="BM56" s="244"/>
      <c r="BN56" s="13">
        <v>183.5</v>
      </c>
      <c r="BO56" s="3">
        <v>105.9</v>
      </c>
      <c r="BP56" s="3"/>
      <c r="BQ56" s="183">
        <v>15</v>
      </c>
      <c r="BR56" s="183">
        <v>30</v>
      </c>
      <c r="BS56" s="310"/>
      <c r="BT56" s="255">
        <v>203</v>
      </c>
      <c r="BU56" s="244">
        <f t="shared" si="8"/>
        <v>139.5</v>
      </c>
      <c r="BV56" s="247">
        <v>139.5</v>
      </c>
      <c r="BW56" s="13"/>
      <c r="BX56" s="3"/>
      <c r="BY56" s="3"/>
      <c r="BZ56" s="242"/>
      <c r="CA56" s="210">
        <f t="shared" si="9"/>
        <v>18993.999999999996</v>
      </c>
      <c r="CB56" s="30">
        <v>569.6</v>
      </c>
      <c r="CC56" s="229">
        <f t="shared" si="1"/>
        <v>14131.599999999999</v>
      </c>
      <c r="CD56" s="229">
        <f t="shared" si="10"/>
        <v>4813.5999999999995</v>
      </c>
      <c r="CE56" s="216">
        <f t="shared" si="11"/>
        <v>48.800000000000004</v>
      </c>
      <c r="CG56" s="229"/>
      <c r="CI56" s="229"/>
    </row>
    <row r="57" spans="1:87" x14ac:dyDescent="0.25">
      <c r="A57" s="2">
        <v>51</v>
      </c>
      <c r="B57" s="345" t="s">
        <v>72</v>
      </c>
      <c r="C57" s="345">
        <v>10657.9</v>
      </c>
      <c r="D57" s="346">
        <f t="shared" si="2"/>
        <v>1674.6000000000004</v>
      </c>
      <c r="E57" s="343">
        <v>12332.5</v>
      </c>
      <c r="F57" s="259">
        <f t="shared" si="3"/>
        <v>3724.4</v>
      </c>
      <c r="G57" s="231">
        <v>2933.1</v>
      </c>
      <c r="H57" s="262">
        <f t="shared" si="4"/>
        <v>885.8</v>
      </c>
      <c r="I57" s="232"/>
      <c r="J57" s="263">
        <v>16</v>
      </c>
      <c r="K57" s="17">
        <f t="shared" si="5"/>
        <v>4</v>
      </c>
      <c r="L57" s="14">
        <v>12</v>
      </c>
      <c r="M57" s="232">
        <f t="shared" si="0"/>
        <v>1243</v>
      </c>
      <c r="N57" s="3">
        <v>874.4</v>
      </c>
      <c r="O57" s="3">
        <v>307.5</v>
      </c>
      <c r="P57" s="3">
        <v>44.3</v>
      </c>
      <c r="Q57" s="3">
        <v>16.8</v>
      </c>
      <c r="R57" s="11">
        <v>0</v>
      </c>
      <c r="S57" s="270"/>
      <c r="T57" s="255">
        <f t="shared" si="12"/>
        <v>174.3</v>
      </c>
      <c r="U57" s="13">
        <v>50</v>
      </c>
      <c r="V57" s="3">
        <v>48</v>
      </c>
      <c r="W57" s="3"/>
      <c r="X57" s="3"/>
      <c r="Y57" s="11">
        <v>36</v>
      </c>
      <c r="Z57" s="3"/>
      <c r="AA57" s="3"/>
      <c r="AB57" s="3">
        <v>12.3</v>
      </c>
      <c r="AC57" s="3"/>
      <c r="AD57" s="3"/>
      <c r="AE57" s="3"/>
      <c r="AF57" s="3">
        <v>18</v>
      </c>
      <c r="AG57" s="3"/>
      <c r="AH57" s="11"/>
      <c r="AI57" s="11">
        <v>10</v>
      </c>
      <c r="AJ57" s="255">
        <f t="shared" si="6"/>
        <v>47.1</v>
      </c>
      <c r="AK57" s="239">
        <v>36.200000000000003</v>
      </c>
      <c r="AL57" s="239">
        <v>10.9</v>
      </c>
      <c r="AM57" s="235">
        <f t="shared" si="13"/>
        <v>372.8</v>
      </c>
      <c r="AN57" s="3"/>
      <c r="AO57" s="3"/>
      <c r="AP57" s="3">
        <v>6.7</v>
      </c>
      <c r="AQ57" s="3">
        <v>60</v>
      </c>
      <c r="AR57" s="13"/>
      <c r="AS57" s="3">
        <v>36</v>
      </c>
      <c r="AT57" s="3">
        <v>139.69999999999999</v>
      </c>
      <c r="AU57" s="3"/>
      <c r="AV57" s="3"/>
      <c r="AW57" s="3">
        <v>28.1</v>
      </c>
      <c r="AX57" s="3">
        <v>19.5</v>
      </c>
      <c r="AY57" s="3"/>
      <c r="AZ57" s="3"/>
      <c r="BA57" s="3"/>
      <c r="BB57" s="3"/>
      <c r="BC57" s="3"/>
      <c r="BD57" s="3"/>
      <c r="BE57" s="11"/>
      <c r="BF57" s="11"/>
      <c r="BG57" s="11">
        <v>18</v>
      </c>
      <c r="BH57" s="11"/>
      <c r="BI57" s="11">
        <v>64.8</v>
      </c>
      <c r="BJ57" s="3"/>
      <c r="BK57" s="3"/>
      <c r="BL57" s="249">
        <f t="shared" si="7"/>
        <v>3544.1000000000004</v>
      </c>
      <c r="BM57" s="244"/>
      <c r="BN57" s="13">
        <v>330.8</v>
      </c>
      <c r="BO57" s="3">
        <v>3168.3</v>
      </c>
      <c r="BP57" s="3"/>
      <c r="BQ57" s="183">
        <v>15</v>
      </c>
      <c r="BR57" s="183">
        <v>30</v>
      </c>
      <c r="BS57" s="310"/>
      <c r="BT57" s="255">
        <v>203</v>
      </c>
      <c r="BU57" s="244">
        <f t="shared" si="8"/>
        <v>232</v>
      </c>
      <c r="BV57" s="247">
        <v>232</v>
      </c>
      <c r="BW57" s="13"/>
      <c r="BX57" s="3"/>
      <c r="BY57" s="3"/>
      <c r="BZ57" s="242"/>
      <c r="CA57" s="210">
        <f t="shared" si="9"/>
        <v>25708.1</v>
      </c>
      <c r="CB57" s="30">
        <v>497.4</v>
      </c>
      <c r="CC57" s="229">
        <f t="shared" si="1"/>
        <v>16056.9</v>
      </c>
      <c r="CD57" s="229">
        <f t="shared" si="10"/>
        <v>9604.1</v>
      </c>
      <c r="CE57" s="216">
        <f t="shared" si="11"/>
        <v>47.1</v>
      </c>
      <c r="CG57" s="229"/>
      <c r="CI57" s="229"/>
    </row>
    <row r="58" spans="1:87" x14ac:dyDescent="0.25">
      <c r="A58" s="2">
        <v>52</v>
      </c>
      <c r="B58" s="345" t="s">
        <v>50</v>
      </c>
      <c r="C58" s="345">
        <v>12222</v>
      </c>
      <c r="D58" s="346">
        <f t="shared" si="2"/>
        <v>1920.2999999999993</v>
      </c>
      <c r="E58" s="343">
        <v>14142.3</v>
      </c>
      <c r="F58" s="259">
        <f t="shared" si="3"/>
        <v>4271</v>
      </c>
      <c r="G58" s="231">
        <v>2325.9</v>
      </c>
      <c r="H58" s="262">
        <f t="shared" si="4"/>
        <v>702.4</v>
      </c>
      <c r="I58" s="232"/>
      <c r="J58" s="263">
        <v>17.600000000000001</v>
      </c>
      <c r="K58" s="17">
        <f t="shared" si="5"/>
        <v>5.6000000000000014</v>
      </c>
      <c r="L58" s="14">
        <v>12</v>
      </c>
      <c r="M58" s="232">
        <f t="shared" si="0"/>
        <v>1103.7000000000003</v>
      </c>
      <c r="N58" s="3">
        <v>771.6</v>
      </c>
      <c r="O58" s="3">
        <v>234.3</v>
      </c>
      <c r="P58" s="3">
        <v>70.900000000000006</v>
      </c>
      <c r="Q58" s="3">
        <v>26.9</v>
      </c>
      <c r="R58" s="11">
        <v>0</v>
      </c>
      <c r="S58" s="270"/>
      <c r="T58" s="255">
        <f t="shared" si="12"/>
        <v>161.5</v>
      </c>
      <c r="U58" s="13">
        <v>35</v>
      </c>
      <c r="V58" s="3">
        <v>50</v>
      </c>
      <c r="W58" s="3"/>
      <c r="X58" s="3"/>
      <c r="Y58" s="11">
        <v>36</v>
      </c>
      <c r="Z58" s="3"/>
      <c r="AA58" s="3"/>
      <c r="AB58" s="3">
        <v>8</v>
      </c>
      <c r="AC58" s="3"/>
      <c r="AD58" s="3"/>
      <c r="AE58" s="3"/>
      <c r="AF58" s="3">
        <v>22.5</v>
      </c>
      <c r="AG58" s="3"/>
      <c r="AH58" s="11"/>
      <c r="AI58" s="11">
        <v>10</v>
      </c>
      <c r="AJ58" s="255">
        <f t="shared" si="6"/>
        <v>59.400000000000006</v>
      </c>
      <c r="AK58" s="239">
        <v>36.200000000000003</v>
      </c>
      <c r="AL58" s="239">
        <v>23.2</v>
      </c>
      <c r="AM58" s="235">
        <f t="shared" si="13"/>
        <v>434.50000000000006</v>
      </c>
      <c r="AN58" s="3"/>
      <c r="AO58" s="3"/>
      <c r="AP58" s="3">
        <v>8</v>
      </c>
      <c r="AQ58" s="3">
        <v>60</v>
      </c>
      <c r="AR58" s="13"/>
      <c r="AS58" s="3">
        <v>68.8</v>
      </c>
      <c r="AT58" s="3">
        <v>167.7</v>
      </c>
      <c r="AU58" s="3"/>
      <c r="AV58" s="3"/>
      <c r="AW58" s="3">
        <v>28.1</v>
      </c>
      <c r="AX58" s="3">
        <v>19.5</v>
      </c>
      <c r="AY58" s="3"/>
      <c r="AZ58" s="3"/>
      <c r="BA58" s="3"/>
      <c r="BB58" s="3"/>
      <c r="BC58" s="3"/>
      <c r="BD58" s="3"/>
      <c r="BE58" s="11"/>
      <c r="BF58" s="11"/>
      <c r="BG58" s="11">
        <v>17.600000000000001</v>
      </c>
      <c r="BH58" s="11"/>
      <c r="BI58" s="11">
        <v>64.8</v>
      </c>
      <c r="BJ58" s="3"/>
      <c r="BK58" s="3"/>
      <c r="BL58" s="249">
        <f t="shared" si="7"/>
        <v>593.5</v>
      </c>
      <c r="BM58" s="244"/>
      <c r="BN58" s="13">
        <v>325.5</v>
      </c>
      <c r="BO58" s="3">
        <v>223</v>
      </c>
      <c r="BP58" s="3"/>
      <c r="BQ58" s="183">
        <v>15</v>
      </c>
      <c r="BR58" s="183">
        <v>30</v>
      </c>
      <c r="BS58" s="310"/>
      <c r="BT58" s="255">
        <v>203</v>
      </c>
      <c r="BU58" s="244">
        <f t="shared" si="8"/>
        <v>211.1</v>
      </c>
      <c r="BV58" s="247">
        <v>211.1</v>
      </c>
      <c r="BW58" s="13"/>
      <c r="BX58" s="3"/>
      <c r="BY58" s="3"/>
      <c r="BZ58" s="242"/>
      <c r="CA58" s="210">
        <f t="shared" si="9"/>
        <v>24225.9</v>
      </c>
      <c r="CB58" s="30">
        <v>244.9</v>
      </c>
      <c r="CC58" s="229">
        <f t="shared" si="1"/>
        <v>18413.3</v>
      </c>
      <c r="CD58" s="229">
        <f t="shared" si="10"/>
        <v>5753.2000000000007</v>
      </c>
      <c r="CE58" s="216">
        <f t="shared" si="11"/>
        <v>59.400000000000006</v>
      </c>
      <c r="CG58" s="229"/>
      <c r="CI58" s="229"/>
    </row>
    <row r="59" spans="1:87" x14ac:dyDescent="0.25">
      <c r="A59" s="2">
        <v>53</v>
      </c>
      <c r="B59" s="345" t="s">
        <v>51</v>
      </c>
      <c r="C59" s="345">
        <v>5044.1000000000004</v>
      </c>
      <c r="D59" s="346">
        <f t="shared" si="2"/>
        <v>792.5</v>
      </c>
      <c r="E59" s="343">
        <v>5836.6</v>
      </c>
      <c r="F59" s="259">
        <f t="shared" si="3"/>
        <v>1762.7</v>
      </c>
      <c r="G59" s="231">
        <v>1443.5</v>
      </c>
      <c r="H59" s="262">
        <f t="shared" si="4"/>
        <v>435.9</v>
      </c>
      <c r="I59" s="232"/>
      <c r="J59" s="263">
        <v>14.3</v>
      </c>
      <c r="K59" s="17">
        <f t="shared" si="5"/>
        <v>5.8000000000000007</v>
      </c>
      <c r="L59" s="14">
        <v>8.5</v>
      </c>
      <c r="M59" s="232">
        <f t="shared" si="0"/>
        <v>782</v>
      </c>
      <c r="N59" s="3">
        <v>515.29999999999995</v>
      </c>
      <c r="O59" s="3">
        <v>156.80000000000001</v>
      </c>
      <c r="P59" s="3">
        <v>79.7</v>
      </c>
      <c r="Q59" s="3">
        <v>30.2</v>
      </c>
      <c r="R59" s="11">
        <v>0</v>
      </c>
      <c r="S59" s="270"/>
      <c r="T59" s="255">
        <f t="shared" si="12"/>
        <v>97.4</v>
      </c>
      <c r="U59" s="13">
        <v>17.5</v>
      </c>
      <c r="V59" s="3">
        <v>21.3</v>
      </c>
      <c r="W59" s="3"/>
      <c r="X59" s="3"/>
      <c r="Y59" s="11">
        <v>26.6</v>
      </c>
      <c r="Z59" s="3"/>
      <c r="AA59" s="3"/>
      <c r="AB59" s="3">
        <v>4</v>
      </c>
      <c r="AC59" s="3"/>
      <c r="AD59" s="3"/>
      <c r="AE59" s="3"/>
      <c r="AF59" s="3">
        <v>18</v>
      </c>
      <c r="AG59" s="3"/>
      <c r="AH59" s="11"/>
      <c r="AI59" s="11">
        <v>10</v>
      </c>
      <c r="AJ59" s="255">
        <f t="shared" si="6"/>
        <v>58.6</v>
      </c>
      <c r="AK59" s="239">
        <v>36.200000000000003</v>
      </c>
      <c r="AL59" s="239">
        <v>22.4</v>
      </c>
      <c r="AM59" s="235">
        <f t="shared" si="13"/>
        <v>328.00000000000006</v>
      </c>
      <c r="AN59" s="3"/>
      <c r="AO59" s="3"/>
      <c r="AP59" s="3">
        <v>6.7</v>
      </c>
      <c r="AQ59" s="3">
        <v>63.3</v>
      </c>
      <c r="AR59" s="13"/>
      <c r="AS59" s="3">
        <v>52.5</v>
      </c>
      <c r="AT59" s="3">
        <v>75.3</v>
      </c>
      <c r="AU59" s="3"/>
      <c r="AV59" s="3"/>
      <c r="AW59" s="3">
        <v>28.3</v>
      </c>
      <c r="AX59" s="3">
        <v>19.5</v>
      </c>
      <c r="AY59" s="3"/>
      <c r="AZ59" s="3"/>
      <c r="BA59" s="3"/>
      <c r="BB59" s="3"/>
      <c r="BC59" s="3"/>
      <c r="BD59" s="3"/>
      <c r="BE59" s="11"/>
      <c r="BF59" s="11"/>
      <c r="BG59" s="11">
        <v>17.600000000000001</v>
      </c>
      <c r="BH59" s="11"/>
      <c r="BI59" s="11">
        <v>64.8</v>
      </c>
      <c r="BJ59" s="3"/>
      <c r="BK59" s="3"/>
      <c r="BL59" s="249">
        <f t="shared" si="7"/>
        <v>175</v>
      </c>
      <c r="BM59" s="244"/>
      <c r="BN59" s="13">
        <v>130</v>
      </c>
      <c r="BO59" s="3"/>
      <c r="BP59" s="3"/>
      <c r="BQ59" s="183">
        <v>15</v>
      </c>
      <c r="BR59" s="183">
        <v>30</v>
      </c>
      <c r="BS59" s="310"/>
      <c r="BT59" s="255"/>
      <c r="BU59" s="244">
        <f t="shared" si="8"/>
        <v>94.5</v>
      </c>
      <c r="BV59" s="247">
        <v>94.5</v>
      </c>
      <c r="BW59" s="13"/>
      <c r="BX59" s="3"/>
      <c r="BY59" s="3"/>
      <c r="BZ59" s="242"/>
      <c r="CA59" s="210">
        <f t="shared" si="9"/>
        <v>11028.499999999998</v>
      </c>
      <c r="CB59" s="30">
        <v>407.4</v>
      </c>
      <c r="CC59" s="229">
        <f t="shared" si="1"/>
        <v>7599.3</v>
      </c>
      <c r="CD59" s="229">
        <f t="shared" si="10"/>
        <v>3370.6</v>
      </c>
      <c r="CE59" s="216">
        <f t="shared" si="11"/>
        <v>58.6</v>
      </c>
      <c r="CG59" s="229"/>
      <c r="CI59" s="229"/>
    </row>
    <row r="60" spans="1:87" x14ac:dyDescent="0.25">
      <c r="A60" s="2">
        <v>54</v>
      </c>
      <c r="B60" s="345" t="s">
        <v>52</v>
      </c>
      <c r="C60" s="345">
        <v>7474.6</v>
      </c>
      <c r="D60" s="346">
        <f t="shared" si="2"/>
        <v>1174.3999999999996</v>
      </c>
      <c r="E60" s="343">
        <v>8649</v>
      </c>
      <c r="F60" s="259">
        <f t="shared" si="3"/>
        <v>2612</v>
      </c>
      <c r="G60" s="231">
        <v>1854.1</v>
      </c>
      <c r="H60" s="262">
        <f t="shared" si="4"/>
        <v>559.9</v>
      </c>
      <c r="I60" s="232"/>
      <c r="J60" s="263">
        <v>17.899999999999999</v>
      </c>
      <c r="K60" s="17">
        <f t="shared" si="5"/>
        <v>4.6999999999999993</v>
      </c>
      <c r="L60" s="14">
        <v>13.2</v>
      </c>
      <c r="M60" s="232">
        <f t="shared" si="0"/>
        <v>915</v>
      </c>
      <c r="N60" s="3">
        <v>447.9</v>
      </c>
      <c r="O60" s="3">
        <v>198.3</v>
      </c>
      <c r="P60" s="3">
        <v>194.9</v>
      </c>
      <c r="Q60" s="3">
        <v>73.900000000000006</v>
      </c>
      <c r="R60" s="11">
        <v>0</v>
      </c>
      <c r="S60" s="270"/>
      <c r="T60" s="255">
        <f t="shared" si="12"/>
        <v>139.19999999999999</v>
      </c>
      <c r="U60" s="13">
        <v>21.8</v>
      </c>
      <c r="V60" s="3">
        <v>25.8</v>
      </c>
      <c r="W60" s="3"/>
      <c r="X60" s="3"/>
      <c r="Y60" s="11">
        <v>60</v>
      </c>
      <c r="Z60" s="3"/>
      <c r="AA60" s="3"/>
      <c r="AB60" s="3">
        <v>3.2</v>
      </c>
      <c r="AC60" s="3"/>
      <c r="AD60" s="3"/>
      <c r="AE60" s="3"/>
      <c r="AF60" s="3">
        <v>18.399999999999999</v>
      </c>
      <c r="AG60" s="3"/>
      <c r="AH60" s="11"/>
      <c r="AI60" s="11">
        <v>10</v>
      </c>
      <c r="AJ60" s="255">
        <f t="shared" si="6"/>
        <v>46.7</v>
      </c>
      <c r="AK60" s="239">
        <v>36.200000000000003</v>
      </c>
      <c r="AL60" s="239">
        <v>10.5</v>
      </c>
      <c r="AM60" s="235">
        <f t="shared" si="13"/>
        <v>256.3</v>
      </c>
      <c r="AN60" s="3"/>
      <c r="AO60" s="3"/>
      <c r="AP60" s="3">
        <v>6.7</v>
      </c>
      <c r="AQ60" s="3"/>
      <c r="AR60" s="13"/>
      <c r="AS60" s="3">
        <v>27</v>
      </c>
      <c r="AT60" s="3">
        <v>92.4</v>
      </c>
      <c r="AU60" s="3"/>
      <c r="AV60" s="3"/>
      <c r="AW60" s="3">
        <v>28.3</v>
      </c>
      <c r="AX60" s="3">
        <v>19.5</v>
      </c>
      <c r="AY60" s="3"/>
      <c r="AZ60" s="3"/>
      <c r="BA60" s="3"/>
      <c r="BB60" s="3"/>
      <c r="BC60" s="3"/>
      <c r="BD60" s="3"/>
      <c r="BE60" s="11"/>
      <c r="BF60" s="11"/>
      <c r="BG60" s="11">
        <v>17.600000000000001</v>
      </c>
      <c r="BH60" s="11"/>
      <c r="BI60" s="11">
        <v>64.8</v>
      </c>
      <c r="BJ60" s="3"/>
      <c r="BK60" s="3"/>
      <c r="BL60" s="249">
        <f t="shared" si="7"/>
        <v>423.9</v>
      </c>
      <c r="BM60" s="244"/>
      <c r="BN60" s="13">
        <v>240.7</v>
      </c>
      <c r="BO60" s="3">
        <v>138.19999999999999</v>
      </c>
      <c r="BP60" s="3"/>
      <c r="BQ60" s="183">
        <v>15</v>
      </c>
      <c r="BR60" s="183">
        <v>30</v>
      </c>
      <c r="BS60" s="310"/>
      <c r="BT60" s="255"/>
      <c r="BU60" s="244">
        <f t="shared" si="8"/>
        <v>115.7</v>
      </c>
      <c r="BV60" s="247">
        <v>115.7</v>
      </c>
      <c r="BW60" s="13"/>
      <c r="BX60" s="3"/>
      <c r="BY60" s="3"/>
      <c r="BZ60" s="242"/>
      <c r="CA60" s="210">
        <f t="shared" si="9"/>
        <v>15589.7</v>
      </c>
      <c r="CB60" s="30">
        <v>273.10000000000002</v>
      </c>
      <c r="CC60" s="229">
        <f t="shared" si="1"/>
        <v>11261</v>
      </c>
      <c r="CD60" s="229">
        <f t="shared" si="10"/>
        <v>4282</v>
      </c>
      <c r="CE60" s="216">
        <f t="shared" si="11"/>
        <v>46.7</v>
      </c>
      <c r="CG60" s="229"/>
      <c r="CI60" s="229"/>
    </row>
    <row r="61" spans="1:87" x14ac:dyDescent="0.25">
      <c r="A61" s="2">
        <v>55</v>
      </c>
      <c r="B61" s="345" t="s">
        <v>53</v>
      </c>
      <c r="C61" s="345">
        <v>9686.2000000000007</v>
      </c>
      <c r="D61" s="346">
        <f t="shared" si="2"/>
        <v>1521.8999999999996</v>
      </c>
      <c r="E61" s="343">
        <v>11208.1</v>
      </c>
      <c r="F61" s="259">
        <f t="shared" si="3"/>
        <v>3384.8</v>
      </c>
      <c r="G61" s="231">
        <v>2399</v>
      </c>
      <c r="H61" s="262">
        <f t="shared" si="4"/>
        <v>724.5</v>
      </c>
      <c r="I61" s="232"/>
      <c r="J61" s="263">
        <v>16.7</v>
      </c>
      <c r="K61" s="17">
        <f t="shared" si="5"/>
        <v>4.6999999999999993</v>
      </c>
      <c r="L61" s="14">
        <v>12</v>
      </c>
      <c r="M61" s="232">
        <f t="shared" si="0"/>
        <v>740.8</v>
      </c>
      <c r="N61" s="3">
        <v>454.9</v>
      </c>
      <c r="O61" s="3">
        <v>182.1</v>
      </c>
      <c r="P61" s="3">
        <v>75.3</v>
      </c>
      <c r="Q61" s="3">
        <v>28.5</v>
      </c>
      <c r="R61" s="11">
        <v>0</v>
      </c>
      <c r="S61" s="270"/>
      <c r="T61" s="255">
        <f t="shared" si="12"/>
        <v>142.80000000000001</v>
      </c>
      <c r="U61" s="13">
        <v>51.2</v>
      </c>
      <c r="V61" s="3">
        <v>32</v>
      </c>
      <c r="W61" s="3"/>
      <c r="X61" s="3"/>
      <c r="Y61" s="11">
        <v>28.1</v>
      </c>
      <c r="Z61" s="3"/>
      <c r="AA61" s="3"/>
      <c r="AB61" s="3">
        <v>3.5</v>
      </c>
      <c r="AC61" s="3"/>
      <c r="AD61" s="3"/>
      <c r="AE61" s="3"/>
      <c r="AF61" s="3">
        <v>18</v>
      </c>
      <c r="AG61" s="3"/>
      <c r="AH61" s="11"/>
      <c r="AI61" s="11">
        <v>10</v>
      </c>
      <c r="AJ61" s="255">
        <f t="shared" si="6"/>
        <v>41.800000000000004</v>
      </c>
      <c r="AK61" s="239">
        <v>36.200000000000003</v>
      </c>
      <c r="AL61" s="239">
        <v>5.6</v>
      </c>
      <c r="AM61" s="235">
        <f t="shared" si="13"/>
        <v>352.00000000000006</v>
      </c>
      <c r="AN61" s="3"/>
      <c r="AO61" s="3"/>
      <c r="AP61" s="3">
        <v>6.1</v>
      </c>
      <c r="AQ61" s="3">
        <v>60</v>
      </c>
      <c r="AR61" s="13"/>
      <c r="AS61" s="3">
        <v>52.7</v>
      </c>
      <c r="AT61" s="3">
        <v>103.2</v>
      </c>
      <c r="AU61" s="3"/>
      <c r="AV61" s="3"/>
      <c r="AW61" s="3">
        <v>28.1</v>
      </c>
      <c r="AX61" s="3">
        <v>19.5</v>
      </c>
      <c r="AY61" s="3"/>
      <c r="AZ61" s="3"/>
      <c r="BA61" s="3"/>
      <c r="BB61" s="3"/>
      <c r="BC61" s="3"/>
      <c r="BD61" s="3"/>
      <c r="BE61" s="11"/>
      <c r="BF61" s="11"/>
      <c r="BG61" s="11">
        <v>17.600000000000001</v>
      </c>
      <c r="BH61" s="11"/>
      <c r="BI61" s="11">
        <v>64.8</v>
      </c>
      <c r="BJ61" s="3"/>
      <c r="BK61" s="3"/>
      <c r="BL61" s="249">
        <f t="shared" si="7"/>
        <v>467</v>
      </c>
      <c r="BM61" s="244"/>
      <c r="BN61" s="13">
        <v>178</v>
      </c>
      <c r="BO61" s="3">
        <v>244</v>
      </c>
      <c r="BP61" s="3"/>
      <c r="BQ61" s="183">
        <v>15</v>
      </c>
      <c r="BR61" s="183">
        <v>30</v>
      </c>
      <c r="BS61" s="310"/>
      <c r="BT61" s="255"/>
      <c r="BU61" s="244">
        <f t="shared" si="8"/>
        <v>181.3</v>
      </c>
      <c r="BV61" s="247">
        <v>181.3</v>
      </c>
      <c r="BW61" s="13"/>
      <c r="BX61" s="3"/>
      <c r="BY61" s="3"/>
      <c r="BZ61" s="242"/>
      <c r="CA61" s="210">
        <f t="shared" si="9"/>
        <v>19658.8</v>
      </c>
      <c r="CB61" s="30">
        <v>200.8</v>
      </c>
      <c r="CC61" s="229">
        <f t="shared" si="1"/>
        <v>14592.900000000001</v>
      </c>
      <c r="CD61" s="229">
        <f t="shared" si="10"/>
        <v>5024.1000000000004</v>
      </c>
      <c r="CE61" s="216">
        <f t="shared" si="11"/>
        <v>41.800000000000004</v>
      </c>
      <c r="CG61" s="229"/>
      <c r="CI61" s="229"/>
    </row>
    <row r="62" spans="1:87" x14ac:dyDescent="0.25">
      <c r="A62" s="2">
        <v>56</v>
      </c>
      <c r="B62" s="345" t="s">
        <v>54</v>
      </c>
      <c r="C62" s="345">
        <v>9690.4</v>
      </c>
      <c r="D62" s="346">
        <f t="shared" si="2"/>
        <v>1522.6000000000004</v>
      </c>
      <c r="E62" s="343">
        <v>11213</v>
      </c>
      <c r="F62" s="259">
        <f t="shared" si="3"/>
        <v>3386.3</v>
      </c>
      <c r="G62" s="231">
        <v>2325.5</v>
      </c>
      <c r="H62" s="262">
        <f t="shared" si="4"/>
        <v>702.3</v>
      </c>
      <c r="I62" s="232"/>
      <c r="J62" s="263">
        <v>20.399999999999999</v>
      </c>
      <c r="K62" s="17">
        <f t="shared" si="5"/>
        <v>8.1999999999999993</v>
      </c>
      <c r="L62" s="14">
        <v>12.2</v>
      </c>
      <c r="M62" s="232">
        <f t="shared" si="0"/>
        <v>985</v>
      </c>
      <c r="N62" s="3">
        <v>590.5</v>
      </c>
      <c r="O62" s="3">
        <v>223.5</v>
      </c>
      <c r="P62" s="3">
        <v>124</v>
      </c>
      <c r="Q62" s="3">
        <v>47</v>
      </c>
      <c r="R62" s="11">
        <v>0</v>
      </c>
      <c r="S62" s="270"/>
      <c r="T62" s="255">
        <f t="shared" si="12"/>
        <v>120.75</v>
      </c>
      <c r="U62" s="13">
        <v>27</v>
      </c>
      <c r="V62" s="3">
        <v>40.9</v>
      </c>
      <c r="W62" s="3"/>
      <c r="X62" s="3"/>
      <c r="Y62" s="11">
        <v>12.35</v>
      </c>
      <c r="Z62" s="3"/>
      <c r="AA62" s="3"/>
      <c r="AB62" s="3">
        <v>8</v>
      </c>
      <c r="AC62" s="3"/>
      <c r="AD62" s="3"/>
      <c r="AE62" s="3"/>
      <c r="AF62" s="3">
        <v>22.5</v>
      </c>
      <c r="AG62" s="3"/>
      <c r="AH62" s="11"/>
      <c r="AI62" s="11">
        <v>10</v>
      </c>
      <c r="AJ62" s="255">
        <f t="shared" si="6"/>
        <v>51.2</v>
      </c>
      <c r="AK62" s="239">
        <v>36.200000000000003</v>
      </c>
      <c r="AL62" s="239">
        <v>15</v>
      </c>
      <c r="AM62" s="235">
        <f t="shared" si="13"/>
        <v>368.10000000000008</v>
      </c>
      <c r="AN62" s="3"/>
      <c r="AO62" s="3"/>
      <c r="AP62" s="3">
        <v>6.7</v>
      </c>
      <c r="AQ62" s="3">
        <v>60</v>
      </c>
      <c r="AR62" s="13"/>
      <c r="AS62" s="3">
        <v>88.9</v>
      </c>
      <c r="AT62" s="3">
        <v>82.5</v>
      </c>
      <c r="AU62" s="3"/>
      <c r="AV62" s="3"/>
      <c r="AW62" s="3">
        <v>28.1</v>
      </c>
      <c r="AX62" s="3">
        <v>19.5</v>
      </c>
      <c r="AY62" s="3"/>
      <c r="AZ62" s="3"/>
      <c r="BA62" s="3"/>
      <c r="BB62" s="3"/>
      <c r="BC62" s="3"/>
      <c r="BD62" s="3"/>
      <c r="BE62" s="11"/>
      <c r="BF62" s="11"/>
      <c r="BG62" s="11">
        <v>17.600000000000001</v>
      </c>
      <c r="BH62" s="11"/>
      <c r="BI62" s="11">
        <v>64.8</v>
      </c>
      <c r="BJ62" s="3"/>
      <c r="BK62" s="3"/>
      <c r="BL62" s="249">
        <f t="shared" si="7"/>
        <v>438</v>
      </c>
      <c r="BM62" s="244"/>
      <c r="BN62" s="13">
        <v>357</v>
      </c>
      <c r="BO62" s="3">
        <v>36</v>
      </c>
      <c r="BP62" s="3"/>
      <c r="BQ62" s="183">
        <v>15</v>
      </c>
      <c r="BR62" s="183">
        <v>30</v>
      </c>
      <c r="BS62" s="310"/>
      <c r="BT62" s="255">
        <v>203</v>
      </c>
      <c r="BU62" s="244">
        <f t="shared" si="8"/>
        <v>160.4</v>
      </c>
      <c r="BV62" s="247">
        <v>160.4</v>
      </c>
      <c r="BW62" s="13"/>
      <c r="BX62" s="3"/>
      <c r="BY62" s="3"/>
      <c r="BZ62" s="242"/>
      <c r="CA62" s="210">
        <f t="shared" si="9"/>
        <v>19973.95</v>
      </c>
      <c r="CB62" s="30">
        <v>482.2</v>
      </c>
      <c r="CC62" s="229">
        <f t="shared" si="1"/>
        <v>14599.3</v>
      </c>
      <c r="CD62" s="229">
        <f t="shared" si="10"/>
        <v>5323.4500000000007</v>
      </c>
      <c r="CE62" s="216">
        <f t="shared" si="11"/>
        <v>51.2</v>
      </c>
      <c r="CG62" s="229"/>
      <c r="CI62" s="229"/>
    </row>
    <row r="63" spans="1:87" x14ac:dyDescent="0.25">
      <c r="A63" s="2">
        <v>57</v>
      </c>
      <c r="B63" s="345" t="s">
        <v>55</v>
      </c>
      <c r="C63" s="345">
        <v>10638.8</v>
      </c>
      <c r="D63" s="346">
        <f t="shared" si="2"/>
        <v>1671.6000000000004</v>
      </c>
      <c r="E63" s="343">
        <v>12310.4</v>
      </c>
      <c r="F63" s="259">
        <f t="shared" si="3"/>
        <v>3717.7</v>
      </c>
      <c r="G63" s="231">
        <v>2325.9</v>
      </c>
      <c r="H63" s="262">
        <f t="shared" si="4"/>
        <v>702.4</v>
      </c>
      <c r="I63" s="232"/>
      <c r="J63" s="263">
        <v>16.100000000000001</v>
      </c>
      <c r="K63" s="17">
        <f t="shared" si="5"/>
        <v>4.1000000000000014</v>
      </c>
      <c r="L63" s="14">
        <v>12</v>
      </c>
      <c r="M63" s="232">
        <f t="shared" si="0"/>
        <v>1163.5</v>
      </c>
      <c r="N63" s="3">
        <v>804.7</v>
      </c>
      <c r="O63" s="3">
        <v>231.8</v>
      </c>
      <c r="P63" s="3">
        <v>92.1</v>
      </c>
      <c r="Q63" s="3">
        <v>34.9</v>
      </c>
      <c r="R63" s="11">
        <v>0</v>
      </c>
      <c r="S63" s="270"/>
      <c r="T63" s="255">
        <f t="shared" si="12"/>
        <v>107.8</v>
      </c>
      <c r="U63" s="13">
        <v>36</v>
      </c>
      <c r="V63" s="3">
        <v>49.3</v>
      </c>
      <c r="W63" s="3"/>
      <c r="X63" s="3"/>
      <c r="Y63" s="11"/>
      <c r="Z63" s="3"/>
      <c r="AA63" s="3"/>
      <c r="AB63" s="3">
        <v>3.5</v>
      </c>
      <c r="AC63" s="3"/>
      <c r="AD63" s="3"/>
      <c r="AE63" s="3"/>
      <c r="AF63" s="3">
        <v>9</v>
      </c>
      <c r="AG63" s="3"/>
      <c r="AH63" s="11"/>
      <c r="AI63" s="11">
        <v>10</v>
      </c>
      <c r="AJ63" s="255">
        <f t="shared" si="6"/>
        <v>48.400000000000006</v>
      </c>
      <c r="AK63" s="239">
        <v>36.200000000000003</v>
      </c>
      <c r="AL63" s="239">
        <v>12.2</v>
      </c>
      <c r="AM63" s="235">
        <f t="shared" si="13"/>
        <v>223.5</v>
      </c>
      <c r="AN63" s="3"/>
      <c r="AO63" s="3"/>
      <c r="AP63" s="3">
        <v>8</v>
      </c>
      <c r="AQ63" s="3"/>
      <c r="AR63" s="13"/>
      <c r="AS63" s="3">
        <v>51.3</v>
      </c>
      <c r="AT63" s="3">
        <v>34</v>
      </c>
      <c r="AU63" s="3"/>
      <c r="AV63" s="3"/>
      <c r="AW63" s="3">
        <v>28.3</v>
      </c>
      <c r="AX63" s="3">
        <v>19.5</v>
      </c>
      <c r="AY63" s="3"/>
      <c r="AZ63" s="3"/>
      <c r="BA63" s="3"/>
      <c r="BB63" s="3"/>
      <c r="BC63" s="3"/>
      <c r="BD63" s="3"/>
      <c r="BE63" s="11"/>
      <c r="BF63" s="11"/>
      <c r="BG63" s="11">
        <v>17.600000000000001</v>
      </c>
      <c r="BH63" s="11"/>
      <c r="BI63" s="11">
        <v>64.8</v>
      </c>
      <c r="BJ63" s="3"/>
      <c r="BK63" s="3"/>
      <c r="BL63" s="249">
        <f t="shared" si="7"/>
        <v>489.5</v>
      </c>
      <c r="BM63" s="244"/>
      <c r="BN63" s="13">
        <v>299</v>
      </c>
      <c r="BO63" s="3">
        <v>145.5</v>
      </c>
      <c r="BP63" s="3"/>
      <c r="BQ63" s="183">
        <v>15</v>
      </c>
      <c r="BR63" s="183">
        <v>30</v>
      </c>
      <c r="BS63" s="310"/>
      <c r="BT63" s="255">
        <v>203</v>
      </c>
      <c r="BU63" s="244">
        <f t="shared" si="8"/>
        <v>227.8</v>
      </c>
      <c r="BV63" s="247">
        <v>227.8</v>
      </c>
      <c r="BW63" s="13"/>
      <c r="BX63" s="3"/>
      <c r="BY63" s="3"/>
      <c r="BZ63" s="242"/>
      <c r="CA63" s="210">
        <f t="shared" si="9"/>
        <v>21536</v>
      </c>
      <c r="CB63" s="30">
        <v>141</v>
      </c>
      <c r="CC63" s="229">
        <f t="shared" si="1"/>
        <v>16028.099999999999</v>
      </c>
      <c r="CD63" s="229">
        <f t="shared" si="10"/>
        <v>5459.5</v>
      </c>
      <c r="CE63" s="216">
        <f t="shared" si="11"/>
        <v>48.400000000000006</v>
      </c>
      <c r="CG63" s="229"/>
      <c r="CI63" s="229"/>
    </row>
    <row r="64" spans="1:87" x14ac:dyDescent="0.25">
      <c r="A64" s="2">
        <v>58</v>
      </c>
      <c r="B64" s="345" t="s">
        <v>56</v>
      </c>
      <c r="C64" s="345">
        <v>6952.7</v>
      </c>
      <c r="D64" s="346">
        <f t="shared" si="2"/>
        <v>1092.4000000000005</v>
      </c>
      <c r="E64" s="343">
        <v>8045.1</v>
      </c>
      <c r="F64" s="259">
        <f t="shared" si="3"/>
        <v>2429.6</v>
      </c>
      <c r="G64" s="231">
        <v>1786.3</v>
      </c>
      <c r="H64" s="262">
        <f t="shared" si="4"/>
        <v>539.5</v>
      </c>
      <c r="I64" s="232"/>
      <c r="J64" s="263">
        <v>16.7</v>
      </c>
      <c r="K64" s="17">
        <f t="shared" si="5"/>
        <v>4.6999999999999993</v>
      </c>
      <c r="L64" s="14">
        <v>12</v>
      </c>
      <c r="M64" s="232">
        <f t="shared" si="0"/>
        <v>468.2</v>
      </c>
      <c r="N64" s="3">
        <v>93</v>
      </c>
      <c r="O64" s="3">
        <v>209.1</v>
      </c>
      <c r="P64" s="3">
        <v>115.2</v>
      </c>
      <c r="Q64" s="3">
        <v>43.7</v>
      </c>
      <c r="R64" s="11">
        <v>7.2</v>
      </c>
      <c r="S64" s="270"/>
      <c r="T64" s="255">
        <f t="shared" si="12"/>
        <v>127.2</v>
      </c>
      <c r="U64" s="13">
        <v>13.8</v>
      </c>
      <c r="V64" s="3">
        <v>46.1</v>
      </c>
      <c r="W64" s="3"/>
      <c r="X64" s="3"/>
      <c r="Y64" s="11">
        <v>36</v>
      </c>
      <c r="Z64" s="3"/>
      <c r="AA64" s="3"/>
      <c r="AB64" s="3">
        <v>3.3</v>
      </c>
      <c r="AC64" s="3"/>
      <c r="AD64" s="3"/>
      <c r="AE64" s="3"/>
      <c r="AF64" s="3">
        <v>18</v>
      </c>
      <c r="AG64" s="3"/>
      <c r="AH64" s="11"/>
      <c r="AI64" s="11">
        <v>10</v>
      </c>
      <c r="AJ64" s="255">
        <f t="shared" si="6"/>
        <v>41.300000000000004</v>
      </c>
      <c r="AK64" s="239">
        <v>36.200000000000003</v>
      </c>
      <c r="AL64" s="239">
        <v>5.0999999999999996</v>
      </c>
      <c r="AM64" s="235">
        <f t="shared" si="13"/>
        <v>299.7</v>
      </c>
      <c r="AN64" s="3"/>
      <c r="AO64" s="3"/>
      <c r="AP64" s="3">
        <v>6.7</v>
      </c>
      <c r="AQ64" s="3"/>
      <c r="AR64" s="13"/>
      <c r="AS64" s="3">
        <v>66.2</v>
      </c>
      <c r="AT64" s="3">
        <v>96.8</v>
      </c>
      <c r="AU64" s="3"/>
      <c r="AV64" s="3"/>
      <c r="AW64" s="3">
        <v>28.1</v>
      </c>
      <c r="AX64" s="3">
        <v>19.5</v>
      </c>
      <c r="AY64" s="3"/>
      <c r="AZ64" s="3"/>
      <c r="BA64" s="3"/>
      <c r="BB64" s="3"/>
      <c r="BC64" s="3"/>
      <c r="BD64" s="3"/>
      <c r="BE64" s="11"/>
      <c r="BF64" s="11"/>
      <c r="BG64" s="11">
        <v>17.600000000000001</v>
      </c>
      <c r="BH64" s="11"/>
      <c r="BI64" s="11">
        <v>64.8</v>
      </c>
      <c r="BJ64" s="3"/>
      <c r="BK64" s="3"/>
      <c r="BL64" s="249">
        <f t="shared" si="7"/>
        <v>161</v>
      </c>
      <c r="BM64" s="244"/>
      <c r="BN64" s="13">
        <v>64</v>
      </c>
      <c r="BO64" s="3">
        <v>52</v>
      </c>
      <c r="BP64" s="3"/>
      <c r="BQ64" s="183">
        <v>15</v>
      </c>
      <c r="BR64" s="183">
        <v>30</v>
      </c>
      <c r="BS64" s="310"/>
      <c r="BT64" s="255"/>
      <c r="BU64" s="244">
        <f t="shared" si="8"/>
        <v>132.9</v>
      </c>
      <c r="BV64" s="247">
        <v>132.9</v>
      </c>
      <c r="BW64" s="13"/>
      <c r="BX64" s="3"/>
      <c r="BY64" s="3"/>
      <c r="BZ64" s="242"/>
      <c r="CA64" s="210">
        <f t="shared" si="9"/>
        <v>14047.500000000002</v>
      </c>
      <c r="CB64" s="30">
        <v>357.8</v>
      </c>
      <c r="CC64" s="229">
        <f t="shared" si="1"/>
        <v>10474.700000000001</v>
      </c>
      <c r="CD64" s="229">
        <f t="shared" si="10"/>
        <v>3531.4999999999995</v>
      </c>
      <c r="CE64" s="216">
        <f t="shared" si="11"/>
        <v>41.300000000000004</v>
      </c>
      <c r="CG64" s="229"/>
      <c r="CI64" s="229"/>
    </row>
    <row r="65" spans="1:87" x14ac:dyDescent="0.25">
      <c r="A65" s="2">
        <v>59</v>
      </c>
      <c r="B65" s="345" t="s">
        <v>57</v>
      </c>
      <c r="C65" s="345">
        <v>9833.4</v>
      </c>
      <c r="D65" s="346">
        <f t="shared" si="2"/>
        <v>1545</v>
      </c>
      <c r="E65" s="343">
        <v>11378.4</v>
      </c>
      <c r="F65" s="259">
        <f t="shared" si="3"/>
        <v>3436.3</v>
      </c>
      <c r="G65" s="231">
        <v>2168.1999999999998</v>
      </c>
      <c r="H65" s="262">
        <f t="shared" si="4"/>
        <v>654.79999999999995</v>
      </c>
      <c r="I65" s="232"/>
      <c r="J65" s="263">
        <v>17.5</v>
      </c>
      <c r="K65" s="17">
        <f t="shared" si="5"/>
        <v>5.5</v>
      </c>
      <c r="L65" s="14">
        <v>12</v>
      </c>
      <c r="M65" s="232">
        <f t="shared" si="0"/>
        <v>586.79999999999995</v>
      </c>
      <c r="N65" s="3">
        <v>391.6</v>
      </c>
      <c r="O65" s="3">
        <v>139.19999999999999</v>
      </c>
      <c r="P65" s="3">
        <v>35.4</v>
      </c>
      <c r="Q65" s="3">
        <v>13.4</v>
      </c>
      <c r="R65" s="11">
        <v>7.2</v>
      </c>
      <c r="S65" s="270"/>
      <c r="T65" s="255">
        <f t="shared" si="12"/>
        <v>74</v>
      </c>
      <c r="U65" s="13">
        <v>15.2</v>
      </c>
      <c r="V65" s="3">
        <v>24.1</v>
      </c>
      <c r="W65" s="3"/>
      <c r="X65" s="3"/>
      <c r="Y65" s="11"/>
      <c r="Z65" s="3"/>
      <c r="AA65" s="3"/>
      <c r="AB65" s="3">
        <v>6.7</v>
      </c>
      <c r="AC65" s="3"/>
      <c r="AD65" s="3"/>
      <c r="AE65" s="3"/>
      <c r="AF65" s="3">
        <v>18</v>
      </c>
      <c r="AG65" s="3"/>
      <c r="AH65" s="11"/>
      <c r="AI65" s="11">
        <v>10</v>
      </c>
      <c r="AJ65" s="255">
        <f t="shared" si="6"/>
        <v>43.1</v>
      </c>
      <c r="AK65" s="239">
        <v>36.200000000000003</v>
      </c>
      <c r="AL65" s="239">
        <v>6.9</v>
      </c>
      <c r="AM65" s="235">
        <f t="shared" si="13"/>
        <v>368.1</v>
      </c>
      <c r="AN65" s="3"/>
      <c r="AO65" s="3"/>
      <c r="AP65" s="3">
        <v>6.1</v>
      </c>
      <c r="AQ65" s="3">
        <v>63.3</v>
      </c>
      <c r="AR65" s="13"/>
      <c r="AS65" s="3">
        <v>43.8</v>
      </c>
      <c r="AT65" s="3">
        <v>124.7</v>
      </c>
      <c r="AU65" s="3"/>
      <c r="AV65" s="3"/>
      <c r="AW65" s="3">
        <v>28.3</v>
      </c>
      <c r="AX65" s="3">
        <v>19.5</v>
      </c>
      <c r="AY65" s="3"/>
      <c r="AZ65" s="3"/>
      <c r="BA65" s="3"/>
      <c r="BB65" s="3"/>
      <c r="BC65" s="3"/>
      <c r="BD65" s="3"/>
      <c r="BE65" s="11"/>
      <c r="BF65" s="11"/>
      <c r="BG65" s="11">
        <v>17.600000000000001</v>
      </c>
      <c r="BH65" s="11"/>
      <c r="BI65" s="11">
        <v>64.8</v>
      </c>
      <c r="BJ65" s="3"/>
      <c r="BK65" s="3"/>
      <c r="BL65" s="249">
        <f t="shared" si="7"/>
        <v>167.4</v>
      </c>
      <c r="BM65" s="244"/>
      <c r="BN65" s="13">
        <v>122.4</v>
      </c>
      <c r="BO65" s="3">
        <v>0</v>
      </c>
      <c r="BP65" s="3"/>
      <c r="BQ65" s="183">
        <v>15</v>
      </c>
      <c r="BR65" s="183">
        <v>30</v>
      </c>
      <c r="BS65" s="310"/>
      <c r="BT65" s="255"/>
      <c r="BU65" s="244">
        <f t="shared" si="8"/>
        <v>103.1</v>
      </c>
      <c r="BV65" s="247">
        <v>103.1</v>
      </c>
      <c r="BW65" s="13"/>
      <c r="BX65" s="3"/>
      <c r="BY65" s="3"/>
      <c r="BZ65" s="242"/>
      <c r="CA65" s="210">
        <f t="shared" si="9"/>
        <v>18997.699999999997</v>
      </c>
      <c r="CB65" s="30">
        <v>192.8</v>
      </c>
      <c r="CC65" s="229">
        <f t="shared" si="1"/>
        <v>14814.7</v>
      </c>
      <c r="CD65" s="229">
        <f t="shared" si="10"/>
        <v>4139.9000000000005</v>
      </c>
      <c r="CE65" s="216">
        <f t="shared" si="11"/>
        <v>43.1</v>
      </c>
      <c r="CG65" s="229"/>
      <c r="CI65" s="229"/>
    </row>
    <row r="66" spans="1:87" x14ac:dyDescent="0.25">
      <c r="A66" s="2">
        <v>60</v>
      </c>
      <c r="B66" s="345" t="s">
        <v>58</v>
      </c>
      <c r="C66" s="345">
        <v>4725.6000000000004</v>
      </c>
      <c r="D66" s="346">
        <f t="shared" si="2"/>
        <v>742.5</v>
      </c>
      <c r="E66" s="343">
        <v>5468.1</v>
      </c>
      <c r="F66" s="259">
        <f t="shared" si="3"/>
        <v>1651.4</v>
      </c>
      <c r="G66" s="231">
        <v>1365</v>
      </c>
      <c r="H66" s="262">
        <f t="shared" si="4"/>
        <v>412.2</v>
      </c>
      <c r="I66" s="232"/>
      <c r="J66" s="263">
        <v>18.600000000000001</v>
      </c>
      <c r="K66" s="17">
        <f t="shared" si="5"/>
        <v>6.4000000000000021</v>
      </c>
      <c r="L66" s="14">
        <v>12.2</v>
      </c>
      <c r="M66" s="232">
        <f t="shared" si="0"/>
        <v>431.3</v>
      </c>
      <c r="N66" s="3">
        <v>290.8</v>
      </c>
      <c r="O66" s="3">
        <v>110</v>
      </c>
      <c r="P66" s="3">
        <v>22.1</v>
      </c>
      <c r="Q66" s="3">
        <v>8.4</v>
      </c>
      <c r="R66" s="11">
        <v>0</v>
      </c>
      <c r="S66" s="270"/>
      <c r="T66" s="255">
        <f t="shared" si="12"/>
        <v>72.899999999999991</v>
      </c>
      <c r="U66" s="13">
        <v>9.8000000000000007</v>
      </c>
      <c r="V66" s="3">
        <v>16</v>
      </c>
      <c r="W66" s="3"/>
      <c r="X66" s="3"/>
      <c r="Y66" s="11">
        <v>40.799999999999997</v>
      </c>
      <c r="Z66" s="3"/>
      <c r="AA66" s="3"/>
      <c r="AB66" s="3">
        <v>6.3</v>
      </c>
      <c r="AC66" s="3"/>
      <c r="AD66" s="3"/>
      <c r="AE66" s="3"/>
      <c r="AF66" s="3"/>
      <c r="AG66" s="3"/>
      <c r="AH66" s="11"/>
      <c r="AI66" s="11"/>
      <c r="AJ66" s="255">
        <f t="shared" si="6"/>
        <v>38.6</v>
      </c>
      <c r="AK66" s="239">
        <v>36.200000000000003</v>
      </c>
      <c r="AL66" s="239">
        <v>2.4</v>
      </c>
      <c r="AM66" s="235">
        <f t="shared" si="13"/>
        <v>194.3</v>
      </c>
      <c r="AN66" s="3"/>
      <c r="AO66" s="3"/>
      <c r="AP66" s="3">
        <v>8</v>
      </c>
      <c r="AQ66" s="3"/>
      <c r="AR66" s="13"/>
      <c r="AS66" s="3">
        <v>34.799999999999997</v>
      </c>
      <c r="AT66" s="3">
        <v>21.5</v>
      </c>
      <c r="AU66" s="3"/>
      <c r="AV66" s="3"/>
      <c r="AW66" s="3">
        <v>28.1</v>
      </c>
      <c r="AX66" s="3">
        <v>19.5</v>
      </c>
      <c r="AY66" s="3"/>
      <c r="AZ66" s="3"/>
      <c r="BA66" s="3"/>
      <c r="BB66" s="3"/>
      <c r="BC66" s="3"/>
      <c r="BD66" s="3"/>
      <c r="BE66" s="11"/>
      <c r="BF66" s="11"/>
      <c r="BG66" s="11">
        <v>17.600000000000001</v>
      </c>
      <c r="BH66" s="11"/>
      <c r="BI66" s="11">
        <v>64.8</v>
      </c>
      <c r="BJ66" s="3"/>
      <c r="BK66" s="3"/>
      <c r="BL66" s="249">
        <f t="shared" si="7"/>
        <v>262</v>
      </c>
      <c r="BM66" s="244"/>
      <c r="BN66" s="13">
        <v>45</v>
      </c>
      <c r="BO66" s="3">
        <v>172</v>
      </c>
      <c r="BP66" s="3"/>
      <c r="BQ66" s="183">
        <v>15</v>
      </c>
      <c r="BR66" s="183">
        <v>30</v>
      </c>
      <c r="BS66" s="310"/>
      <c r="BT66" s="255"/>
      <c r="BU66" s="244">
        <f t="shared" si="8"/>
        <v>65</v>
      </c>
      <c r="BV66" s="247">
        <v>65</v>
      </c>
      <c r="BW66" s="13"/>
      <c r="BX66" s="3"/>
      <c r="BY66" s="3"/>
      <c r="BZ66" s="242"/>
      <c r="CA66" s="210">
        <f t="shared" si="9"/>
        <v>9979.4</v>
      </c>
      <c r="CB66" s="30">
        <v>285</v>
      </c>
      <c r="CC66" s="229">
        <f t="shared" si="1"/>
        <v>7119.5</v>
      </c>
      <c r="CD66" s="229">
        <f t="shared" si="10"/>
        <v>2821.3</v>
      </c>
      <c r="CE66" s="216">
        <f t="shared" si="11"/>
        <v>38.6</v>
      </c>
      <c r="CG66" s="229"/>
      <c r="CI66" s="229"/>
    </row>
    <row r="67" spans="1:87" x14ac:dyDescent="0.25">
      <c r="A67" s="2">
        <v>61</v>
      </c>
      <c r="B67" s="345" t="s">
        <v>59</v>
      </c>
      <c r="C67" s="345">
        <v>4033.4</v>
      </c>
      <c r="D67" s="346">
        <f t="shared" si="2"/>
        <v>633.70000000000027</v>
      </c>
      <c r="E67" s="343">
        <v>4667.1000000000004</v>
      </c>
      <c r="F67" s="259">
        <f t="shared" si="3"/>
        <v>1409.5</v>
      </c>
      <c r="G67" s="231">
        <v>1579.1</v>
      </c>
      <c r="H67" s="262">
        <f t="shared" si="4"/>
        <v>476.9</v>
      </c>
      <c r="I67" s="232"/>
      <c r="J67" s="263">
        <v>13.9</v>
      </c>
      <c r="K67" s="17">
        <f t="shared" si="5"/>
        <v>4.0999999999999996</v>
      </c>
      <c r="L67" s="14">
        <v>9.8000000000000007</v>
      </c>
      <c r="M67" s="232">
        <f t="shared" si="0"/>
        <v>370.70000000000005</v>
      </c>
      <c r="N67" s="3">
        <v>0</v>
      </c>
      <c r="O67" s="3">
        <v>119</v>
      </c>
      <c r="P67" s="3">
        <v>35.4</v>
      </c>
      <c r="Q67" s="3">
        <v>0</v>
      </c>
      <c r="R67" s="11">
        <v>216.3</v>
      </c>
      <c r="S67" s="270"/>
      <c r="T67" s="255">
        <f t="shared" si="12"/>
        <v>60</v>
      </c>
      <c r="U67" s="13">
        <v>9</v>
      </c>
      <c r="V67" s="3">
        <v>16.100000000000001</v>
      </c>
      <c r="W67" s="3"/>
      <c r="X67" s="3"/>
      <c r="Y67" s="11"/>
      <c r="Z67" s="3"/>
      <c r="AA67" s="3"/>
      <c r="AB67" s="3">
        <v>2.4</v>
      </c>
      <c r="AC67" s="3"/>
      <c r="AD67" s="3"/>
      <c r="AE67" s="3"/>
      <c r="AF67" s="3">
        <v>22.5</v>
      </c>
      <c r="AG67" s="3"/>
      <c r="AH67" s="11"/>
      <c r="AI67" s="11">
        <v>10</v>
      </c>
      <c r="AJ67" s="255">
        <f t="shared" si="6"/>
        <v>40.400000000000006</v>
      </c>
      <c r="AK67" s="239">
        <v>36.200000000000003</v>
      </c>
      <c r="AL67" s="239">
        <v>4.2</v>
      </c>
      <c r="AM67" s="235">
        <f t="shared" si="13"/>
        <v>221.3</v>
      </c>
      <c r="AN67" s="3"/>
      <c r="AO67" s="3"/>
      <c r="AP67" s="3">
        <v>6.7</v>
      </c>
      <c r="AQ67" s="3"/>
      <c r="AR67" s="13"/>
      <c r="AS67" s="3">
        <v>13.7</v>
      </c>
      <c r="AT67" s="3">
        <v>70.900000000000006</v>
      </c>
      <c r="AU67" s="3"/>
      <c r="AV67" s="3"/>
      <c r="AW67" s="3">
        <v>28.1</v>
      </c>
      <c r="AX67" s="3">
        <v>19.5</v>
      </c>
      <c r="AY67" s="3"/>
      <c r="AZ67" s="3"/>
      <c r="BA67" s="3"/>
      <c r="BB67" s="3"/>
      <c r="BC67" s="3"/>
      <c r="BD67" s="3"/>
      <c r="BE67" s="11"/>
      <c r="BF67" s="11"/>
      <c r="BG67" s="11">
        <v>17.600000000000001</v>
      </c>
      <c r="BH67" s="11"/>
      <c r="BI67" s="11">
        <v>64.8</v>
      </c>
      <c r="BJ67" s="3"/>
      <c r="BK67" s="3"/>
      <c r="BL67" s="249">
        <f t="shared" si="7"/>
        <v>245</v>
      </c>
      <c r="BM67" s="244"/>
      <c r="BN67" s="13">
        <v>200</v>
      </c>
      <c r="BO67" s="3"/>
      <c r="BP67" s="3"/>
      <c r="BQ67" s="183">
        <v>15</v>
      </c>
      <c r="BR67" s="183">
        <v>30</v>
      </c>
      <c r="BS67" s="310"/>
      <c r="BT67" s="255"/>
      <c r="BU67" s="244">
        <f t="shared" si="8"/>
        <v>67.3</v>
      </c>
      <c r="BV67" s="247">
        <v>67.3</v>
      </c>
      <c r="BW67" s="13"/>
      <c r="BX67" s="3"/>
      <c r="BY67" s="3"/>
      <c r="BZ67" s="242"/>
      <c r="CA67" s="210">
        <f t="shared" si="9"/>
        <v>9151.1999999999989</v>
      </c>
      <c r="CB67" s="30">
        <v>444</v>
      </c>
      <c r="CC67" s="229">
        <f t="shared" si="1"/>
        <v>6076.6</v>
      </c>
      <c r="CD67" s="229">
        <f t="shared" si="10"/>
        <v>3034.2000000000007</v>
      </c>
      <c r="CE67" s="216">
        <f t="shared" si="11"/>
        <v>40.400000000000006</v>
      </c>
      <c r="CG67" s="229"/>
      <c r="CI67" s="229"/>
    </row>
    <row r="68" spans="1:87" x14ac:dyDescent="0.25">
      <c r="A68" s="2">
        <v>62</v>
      </c>
      <c r="B68" s="345" t="s">
        <v>60</v>
      </c>
      <c r="C68" s="345">
        <v>4130.6000000000004</v>
      </c>
      <c r="D68" s="346">
        <f t="shared" si="2"/>
        <v>649</v>
      </c>
      <c r="E68" s="343">
        <v>4779.6000000000004</v>
      </c>
      <c r="F68" s="259">
        <f t="shared" si="3"/>
        <v>1443.4</v>
      </c>
      <c r="G68" s="231">
        <v>1578.8</v>
      </c>
      <c r="H68" s="262">
        <f t="shared" si="4"/>
        <v>476.8</v>
      </c>
      <c r="I68" s="232"/>
      <c r="J68" s="263">
        <v>16.7</v>
      </c>
      <c r="K68" s="17">
        <f t="shared" si="5"/>
        <v>4.6999999999999993</v>
      </c>
      <c r="L68" s="14">
        <v>12</v>
      </c>
      <c r="M68" s="232">
        <f t="shared" si="0"/>
        <v>375.7</v>
      </c>
      <c r="N68" s="3">
        <v>0</v>
      </c>
      <c r="O68" s="3">
        <v>110</v>
      </c>
      <c r="P68" s="3">
        <v>13.3</v>
      </c>
      <c r="Q68" s="3">
        <v>0</v>
      </c>
      <c r="R68" s="11">
        <v>252.4</v>
      </c>
      <c r="S68" s="270"/>
      <c r="T68" s="255">
        <f t="shared" si="12"/>
        <v>100.9</v>
      </c>
      <c r="U68" s="13">
        <v>16</v>
      </c>
      <c r="V68" s="3">
        <v>32.700000000000003</v>
      </c>
      <c r="W68" s="3"/>
      <c r="X68" s="3"/>
      <c r="Y68" s="11">
        <v>36</v>
      </c>
      <c r="Z68" s="3"/>
      <c r="AA68" s="3"/>
      <c r="AB68" s="3">
        <v>5</v>
      </c>
      <c r="AC68" s="3"/>
      <c r="AD68" s="3"/>
      <c r="AE68" s="3"/>
      <c r="AF68" s="3">
        <v>6.2</v>
      </c>
      <c r="AG68" s="3"/>
      <c r="AH68" s="11"/>
      <c r="AI68" s="11">
        <v>5</v>
      </c>
      <c r="AJ68" s="255">
        <f t="shared" si="6"/>
        <v>40.099999999999994</v>
      </c>
      <c r="AK68" s="239">
        <v>28.9</v>
      </c>
      <c r="AL68" s="239">
        <v>11.2</v>
      </c>
      <c r="AM68" s="235">
        <f t="shared" si="13"/>
        <v>254.89999999999998</v>
      </c>
      <c r="AN68" s="3"/>
      <c r="AO68" s="3"/>
      <c r="AP68" s="3">
        <v>8</v>
      </c>
      <c r="AQ68" s="3">
        <v>37.6</v>
      </c>
      <c r="AR68" s="13"/>
      <c r="AS68" s="3">
        <v>40.6</v>
      </c>
      <c r="AT68" s="3">
        <v>38.700000000000003</v>
      </c>
      <c r="AU68" s="3"/>
      <c r="AV68" s="3"/>
      <c r="AW68" s="3">
        <v>28.1</v>
      </c>
      <c r="AX68" s="3">
        <v>19.5</v>
      </c>
      <c r="AY68" s="3"/>
      <c r="AZ68" s="3"/>
      <c r="BA68" s="3"/>
      <c r="BB68" s="3"/>
      <c r="BC68" s="3"/>
      <c r="BD68" s="3"/>
      <c r="BE68" s="11"/>
      <c r="BF68" s="11"/>
      <c r="BG68" s="11">
        <v>17.600000000000001</v>
      </c>
      <c r="BH68" s="11"/>
      <c r="BI68" s="11">
        <v>64.8</v>
      </c>
      <c r="BJ68" s="3"/>
      <c r="BK68" s="3"/>
      <c r="BL68" s="249">
        <f t="shared" si="7"/>
        <v>297</v>
      </c>
      <c r="BM68" s="244"/>
      <c r="BN68" s="13">
        <v>248</v>
      </c>
      <c r="BO68" s="3">
        <v>4</v>
      </c>
      <c r="BP68" s="3"/>
      <c r="BQ68" s="183">
        <v>15</v>
      </c>
      <c r="BR68" s="183">
        <v>30</v>
      </c>
      <c r="BS68" s="310"/>
      <c r="BT68" s="255"/>
      <c r="BU68" s="244">
        <f t="shared" si="8"/>
        <v>73.599999999999994</v>
      </c>
      <c r="BV68" s="247">
        <v>73.599999999999994</v>
      </c>
      <c r="BW68" s="13"/>
      <c r="BX68" s="3"/>
      <c r="BY68" s="3"/>
      <c r="BZ68" s="242"/>
      <c r="CA68" s="210">
        <f t="shared" si="9"/>
        <v>9437.5000000000018</v>
      </c>
      <c r="CB68" s="30">
        <v>328.4</v>
      </c>
      <c r="CC68" s="229">
        <f t="shared" si="1"/>
        <v>6223</v>
      </c>
      <c r="CD68" s="229">
        <f t="shared" si="10"/>
        <v>3174.3999999999996</v>
      </c>
      <c r="CE68" s="216">
        <f t="shared" si="11"/>
        <v>40.099999999999994</v>
      </c>
      <c r="CG68" s="229"/>
      <c r="CI68" s="229"/>
    </row>
    <row r="69" spans="1:87" x14ac:dyDescent="0.25">
      <c r="A69" s="2">
        <v>63</v>
      </c>
      <c r="B69" s="345" t="s">
        <v>61</v>
      </c>
      <c r="C69" s="345">
        <v>10931.2</v>
      </c>
      <c r="D69" s="346">
        <f t="shared" si="2"/>
        <v>1717.5</v>
      </c>
      <c r="E69" s="343">
        <v>12648.7</v>
      </c>
      <c r="F69" s="259">
        <v>3819.8</v>
      </c>
      <c r="G69" s="231">
        <v>2241.8000000000002</v>
      </c>
      <c r="H69" s="262">
        <f t="shared" si="4"/>
        <v>677</v>
      </c>
      <c r="I69" s="232"/>
      <c r="J69" s="263">
        <v>13.3</v>
      </c>
      <c r="K69" s="17">
        <f t="shared" si="5"/>
        <v>4.9000000000000004</v>
      </c>
      <c r="L69" s="14">
        <v>8.4</v>
      </c>
      <c r="M69" s="232">
        <f t="shared" si="0"/>
        <v>512.5</v>
      </c>
      <c r="N69" s="3">
        <v>325.5</v>
      </c>
      <c r="O69" s="3">
        <v>144.19999999999999</v>
      </c>
      <c r="P69" s="3">
        <v>31</v>
      </c>
      <c r="Q69" s="3">
        <v>11.8</v>
      </c>
      <c r="R69" s="11">
        <v>0</v>
      </c>
      <c r="S69" s="270"/>
      <c r="T69" s="255">
        <f t="shared" si="12"/>
        <v>138.9</v>
      </c>
      <c r="U69" s="13">
        <v>15.1</v>
      </c>
      <c r="V69" s="3">
        <v>26.6</v>
      </c>
      <c r="W69" s="3"/>
      <c r="X69" s="3"/>
      <c r="Y69" s="11">
        <v>60</v>
      </c>
      <c r="Z69" s="3"/>
      <c r="AA69" s="3"/>
      <c r="AB69" s="3">
        <v>4.7</v>
      </c>
      <c r="AC69" s="3"/>
      <c r="AD69" s="3"/>
      <c r="AE69" s="3"/>
      <c r="AF69" s="3">
        <v>22.5</v>
      </c>
      <c r="AG69" s="3"/>
      <c r="AH69" s="11"/>
      <c r="AI69" s="11">
        <v>10</v>
      </c>
      <c r="AJ69" s="255">
        <f t="shared" si="6"/>
        <v>37.9</v>
      </c>
      <c r="AK69" s="239">
        <v>28.9</v>
      </c>
      <c r="AL69" s="239">
        <v>9</v>
      </c>
      <c r="AM69" s="235">
        <f t="shared" si="13"/>
        <v>594.5</v>
      </c>
      <c r="AN69" s="3"/>
      <c r="AO69" s="3"/>
      <c r="AP69" s="3">
        <v>8</v>
      </c>
      <c r="AQ69" s="3"/>
      <c r="AR69" s="13"/>
      <c r="AS69" s="3">
        <v>45.5</v>
      </c>
      <c r="AT69" s="3">
        <v>139.80000000000001</v>
      </c>
      <c r="AU69" s="3"/>
      <c r="AV69" s="3"/>
      <c r="AW69" s="3">
        <v>28.1</v>
      </c>
      <c r="AX69" s="3">
        <v>19.5</v>
      </c>
      <c r="AY69" s="3"/>
      <c r="AZ69" s="3"/>
      <c r="BA69" s="3"/>
      <c r="BB69" s="3"/>
      <c r="BC69" s="3"/>
      <c r="BD69" s="3"/>
      <c r="BE69" s="11"/>
      <c r="BF69" s="11"/>
      <c r="BG69" s="11">
        <v>17.600000000000001</v>
      </c>
      <c r="BH69" s="11">
        <v>271.2</v>
      </c>
      <c r="BI69" s="11">
        <v>64.8</v>
      </c>
      <c r="BJ69" s="3"/>
      <c r="BK69" s="3"/>
      <c r="BL69" s="249">
        <f t="shared" si="7"/>
        <v>124.9</v>
      </c>
      <c r="BM69" s="244"/>
      <c r="BN69" s="13">
        <v>73.400000000000006</v>
      </c>
      <c r="BO69" s="3">
        <v>6.5</v>
      </c>
      <c r="BP69" s="3"/>
      <c r="BQ69" s="183">
        <v>15</v>
      </c>
      <c r="BR69" s="183">
        <v>30</v>
      </c>
      <c r="BS69" s="310"/>
      <c r="BT69" s="255"/>
      <c r="BU69" s="244">
        <f t="shared" si="8"/>
        <v>112.3</v>
      </c>
      <c r="BV69" s="247">
        <v>112.3</v>
      </c>
      <c r="BW69" s="13"/>
      <c r="BX69" s="3"/>
      <c r="BY69" s="3"/>
      <c r="BZ69" s="242"/>
      <c r="CA69" s="210">
        <f t="shared" si="9"/>
        <v>20921.600000000002</v>
      </c>
      <c r="CB69" s="30">
        <v>176.3</v>
      </c>
      <c r="CC69" s="229">
        <f t="shared" si="1"/>
        <v>16468.5</v>
      </c>
      <c r="CD69" s="229">
        <f t="shared" si="10"/>
        <v>4415.2</v>
      </c>
      <c r="CE69" s="216">
        <f t="shared" si="11"/>
        <v>37.9</v>
      </c>
      <c r="CG69" s="229"/>
      <c r="CI69" s="229"/>
    </row>
    <row r="70" spans="1:87" x14ac:dyDescent="0.25">
      <c r="A70" s="2">
        <v>64</v>
      </c>
      <c r="B70" s="345" t="s">
        <v>62</v>
      </c>
      <c r="C70" s="345">
        <v>2347.5</v>
      </c>
      <c r="D70" s="346">
        <f t="shared" si="2"/>
        <v>368.80000000000018</v>
      </c>
      <c r="E70" s="343">
        <v>2716.3</v>
      </c>
      <c r="F70" s="259">
        <f t="shared" si="3"/>
        <v>820.3</v>
      </c>
      <c r="G70" s="231">
        <v>1264.5999999999999</v>
      </c>
      <c r="H70" s="262">
        <v>382</v>
      </c>
      <c r="I70" s="232"/>
      <c r="J70" s="263">
        <v>16.8</v>
      </c>
      <c r="K70" s="17">
        <f t="shared" si="5"/>
        <v>0</v>
      </c>
      <c r="L70" s="14">
        <v>16.8</v>
      </c>
      <c r="M70" s="232">
        <f t="shared" si="0"/>
        <v>124.29999999999998</v>
      </c>
      <c r="N70" s="3">
        <v>0</v>
      </c>
      <c r="O70" s="3">
        <v>43.3</v>
      </c>
      <c r="P70" s="3">
        <v>8.9</v>
      </c>
      <c r="Q70" s="3">
        <v>0</v>
      </c>
      <c r="R70" s="11">
        <v>72.099999999999994</v>
      </c>
      <c r="S70" s="270"/>
      <c r="T70" s="255">
        <f t="shared" si="12"/>
        <v>64.8</v>
      </c>
      <c r="U70" s="13">
        <v>9.4</v>
      </c>
      <c r="V70" s="3">
        <v>1.2</v>
      </c>
      <c r="W70" s="3"/>
      <c r="X70" s="3"/>
      <c r="Y70" s="11">
        <v>23.7</v>
      </c>
      <c r="Z70" s="3"/>
      <c r="AA70" s="3"/>
      <c r="AB70" s="3">
        <v>5</v>
      </c>
      <c r="AC70" s="3"/>
      <c r="AD70" s="3"/>
      <c r="AE70" s="3"/>
      <c r="AF70" s="3">
        <v>20.5</v>
      </c>
      <c r="AG70" s="3"/>
      <c r="AH70" s="11"/>
      <c r="AI70" s="11">
        <v>5</v>
      </c>
      <c r="AJ70" s="255">
        <f t="shared" si="6"/>
        <v>18.5</v>
      </c>
      <c r="AK70" s="239">
        <v>14.5</v>
      </c>
      <c r="AL70" s="239">
        <v>4</v>
      </c>
      <c r="AM70" s="235">
        <f t="shared" si="13"/>
        <v>194</v>
      </c>
      <c r="AN70" s="3"/>
      <c r="AO70" s="3"/>
      <c r="AP70" s="3">
        <v>8</v>
      </c>
      <c r="AQ70" s="3"/>
      <c r="AR70" s="13"/>
      <c r="AS70" s="3">
        <v>35.200000000000003</v>
      </c>
      <c r="AT70" s="3">
        <v>38.700000000000003</v>
      </c>
      <c r="AU70" s="3"/>
      <c r="AV70" s="3"/>
      <c r="AW70" s="3">
        <v>10.199999999999999</v>
      </c>
      <c r="AX70" s="3">
        <v>19.5</v>
      </c>
      <c r="AY70" s="3"/>
      <c r="AZ70" s="3"/>
      <c r="BA70" s="3"/>
      <c r="BB70" s="3"/>
      <c r="BC70" s="3"/>
      <c r="BD70" s="3"/>
      <c r="BE70" s="11"/>
      <c r="BF70" s="11"/>
      <c r="BG70" s="11">
        <v>17.600000000000001</v>
      </c>
      <c r="BH70" s="11"/>
      <c r="BI70" s="11">
        <v>64.8</v>
      </c>
      <c r="BJ70" s="3"/>
      <c r="BK70" s="3"/>
      <c r="BL70" s="249">
        <f t="shared" si="7"/>
        <v>108.7</v>
      </c>
      <c r="BM70" s="244"/>
      <c r="BN70" s="13">
        <v>47.4</v>
      </c>
      <c r="BO70" s="3">
        <v>16.3</v>
      </c>
      <c r="BP70" s="3"/>
      <c r="BQ70" s="183">
        <v>15</v>
      </c>
      <c r="BR70" s="183">
        <v>30</v>
      </c>
      <c r="BS70" s="311"/>
      <c r="BT70" s="255"/>
      <c r="BU70" s="244">
        <f t="shared" si="8"/>
        <v>42.4</v>
      </c>
      <c r="BV70" s="247">
        <v>42.4</v>
      </c>
      <c r="BW70" s="13"/>
      <c r="BX70" s="3"/>
      <c r="BY70" s="3"/>
      <c r="BZ70" s="242"/>
      <c r="CA70" s="210">
        <f t="shared" si="9"/>
        <v>5752.7000000000007</v>
      </c>
      <c r="CB70" s="30">
        <v>189.5</v>
      </c>
      <c r="CC70" s="229">
        <f t="shared" si="1"/>
        <v>3536.6000000000004</v>
      </c>
      <c r="CD70" s="229">
        <f t="shared" si="10"/>
        <v>2197.6</v>
      </c>
      <c r="CE70" s="216">
        <f t="shared" si="11"/>
        <v>18.5</v>
      </c>
      <c r="CG70" s="229"/>
      <c r="CI70" s="229"/>
    </row>
    <row r="71" spans="1:87" x14ac:dyDescent="0.25">
      <c r="A71" s="2">
        <v>65</v>
      </c>
      <c r="B71" s="345" t="s">
        <v>63</v>
      </c>
      <c r="C71" s="345">
        <v>7126.7</v>
      </c>
      <c r="D71" s="346">
        <f t="shared" si="2"/>
        <v>1119.8000000000002</v>
      </c>
      <c r="E71" s="343">
        <v>8246.5</v>
      </c>
      <c r="F71" s="259">
        <f t="shared" si="3"/>
        <v>2490.4</v>
      </c>
      <c r="G71" s="233">
        <v>2163.1999999999998</v>
      </c>
      <c r="H71" s="262">
        <f t="shared" si="4"/>
        <v>653.29999999999995</v>
      </c>
      <c r="I71" s="232"/>
      <c r="J71" s="263">
        <v>27.3</v>
      </c>
      <c r="K71" s="17">
        <f t="shared" si="5"/>
        <v>9.3000000000000007</v>
      </c>
      <c r="L71" s="15">
        <v>18</v>
      </c>
      <c r="M71" s="232">
        <f t="shared" ref="M71:M76" si="14">N71+O71+P71+Q71+R71</f>
        <v>1277</v>
      </c>
      <c r="N71" s="3">
        <v>761.3</v>
      </c>
      <c r="O71" s="3">
        <v>381.4</v>
      </c>
      <c r="P71" s="3">
        <v>97.4</v>
      </c>
      <c r="Q71" s="3">
        <v>36.9</v>
      </c>
      <c r="R71" s="11">
        <v>0</v>
      </c>
      <c r="S71" s="270"/>
      <c r="T71" s="255">
        <f t="shared" si="12"/>
        <v>110</v>
      </c>
      <c r="U71" s="13">
        <v>27</v>
      </c>
      <c r="V71" s="3">
        <v>50.6</v>
      </c>
      <c r="W71" s="3"/>
      <c r="X71" s="3"/>
      <c r="Y71" s="11"/>
      <c r="Z71" s="3"/>
      <c r="AA71" s="3"/>
      <c r="AB71" s="3">
        <v>3.4</v>
      </c>
      <c r="AC71" s="3"/>
      <c r="AD71" s="3"/>
      <c r="AE71" s="3"/>
      <c r="AF71" s="3">
        <v>18.5</v>
      </c>
      <c r="AG71" s="3"/>
      <c r="AH71" s="11"/>
      <c r="AI71" s="11">
        <v>10.5</v>
      </c>
      <c r="AJ71" s="255">
        <f t="shared" si="6"/>
        <v>53.5</v>
      </c>
      <c r="AK71" s="239">
        <v>40.799999999999997</v>
      </c>
      <c r="AL71" s="239">
        <v>12.7</v>
      </c>
      <c r="AM71" s="235">
        <f t="shared" si="13"/>
        <v>415.8</v>
      </c>
      <c r="AN71" s="3"/>
      <c r="AO71" s="3"/>
      <c r="AP71" s="3">
        <v>7.2</v>
      </c>
      <c r="AQ71" s="3"/>
      <c r="AR71" s="13"/>
      <c r="AS71" s="3">
        <v>99</v>
      </c>
      <c r="AT71" s="3">
        <v>193.5</v>
      </c>
      <c r="AU71" s="3"/>
      <c r="AV71" s="3"/>
      <c r="AW71" s="3">
        <v>14.2</v>
      </c>
      <c r="AX71" s="3">
        <v>19.5</v>
      </c>
      <c r="AY71" s="3"/>
      <c r="AZ71" s="3"/>
      <c r="BA71" s="3"/>
      <c r="BB71" s="3"/>
      <c r="BC71" s="3"/>
      <c r="BD71" s="3"/>
      <c r="BE71" s="11"/>
      <c r="BF71" s="11"/>
      <c r="BG71" s="11">
        <v>17.600000000000001</v>
      </c>
      <c r="BH71" s="11"/>
      <c r="BI71" s="11">
        <v>64.8</v>
      </c>
      <c r="BJ71" s="3"/>
      <c r="BK71" s="3"/>
      <c r="BL71" s="249">
        <f t="shared" si="7"/>
        <v>276</v>
      </c>
      <c r="BM71" s="244"/>
      <c r="BN71" s="13">
        <v>225</v>
      </c>
      <c r="BO71" s="3">
        <v>6</v>
      </c>
      <c r="BP71" s="3"/>
      <c r="BQ71" s="183">
        <v>15</v>
      </c>
      <c r="BR71" s="183">
        <v>30</v>
      </c>
      <c r="BS71" s="312"/>
      <c r="BT71" s="255">
        <v>203</v>
      </c>
      <c r="BU71" s="244">
        <f t="shared" si="8"/>
        <v>366.3</v>
      </c>
      <c r="BV71" s="247">
        <v>366.3</v>
      </c>
      <c r="BW71" s="13"/>
      <c r="BX71" s="3"/>
      <c r="BY71" s="3"/>
      <c r="BZ71" s="242"/>
      <c r="CA71" s="210">
        <f t="shared" si="9"/>
        <v>16282.299999999996</v>
      </c>
      <c r="CB71" s="30">
        <v>98.2</v>
      </c>
      <c r="CC71" s="229">
        <f t="shared" ref="CC71:CC79" si="15">E71+F71</f>
        <v>10736.9</v>
      </c>
      <c r="CD71" s="229">
        <f t="shared" si="10"/>
        <v>5491.9000000000005</v>
      </c>
      <c r="CE71" s="216">
        <f t="shared" si="11"/>
        <v>53.5</v>
      </c>
      <c r="CG71" s="229"/>
      <c r="CI71" s="229"/>
    </row>
    <row r="72" spans="1:87" x14ac:dyDescent="0.25">
      <c r="A72" s="2">
        <v>66</v>
      </c>
      <c r="B72" s="345" t="s">
        <v>64</v>
      </c>
      <c r="C72" s="345">
        <v>8047</v>
      </c>
      <c r="D72" s="346">
        <f t="shared" ref="D72:D76" si="16">E72-C72</f>
        <v>1264.3999999999996</v>
      </c>
      <c r="E72" s="343">
        <v>9311.4</v>
      </c>
      <c r="F72" s="259">
        <f t="shared" ref="F72:F76" si="17">ROUND(E72*30.2%,1)</f>
        <v>2812</v>
      </c>
      <c r="G72" s="233">
        <v>2168.6</v>
      </c>
      <c r="H72" s="262">
        <f t="shared" ref="H72:H74" si="18">ROUND((G72*30.2%),1)</f>
        <v>654.9</v>
      </c>
      <c r="I72" s="232"/>
      <c r="J72" s="264">
        <v>35.200000000000003</v>
      </c>
      <c r="K72" s="17">
        <f t="shared" ref="K72:K76" si="19">J72-L72</f>
        <v>4.7000000000000028</v>
      </c>
      <c r="L72" s="15">
        <v>30.5</v>
      </c>
      <c r="M72" s="232">
        <f t="shared" si="14"/>
        <v>948.50000000000011</v>
      </c>
      <c r="N72" s="3">
        <v>566.70000000000005</v>
      </c>
      <c r="O72" s="3">
        <v>290.2</v>
      </c>
      <c r="P72" s="3">
        <v>66.400000000000006</v>
      </c>
      <c r="Q72" s="3">
        <v>25.2</v>
      </c>
      <c r="R72" s="11">
        <v>0</v>
      </c>
      <c r="S72" s="270"/>
      <c r="T72" s="255">
        <f t="shared" si="12"/>
        <v>159.38</v>
      </c>
      <c r="U72" s="13">
        <v>24</v>
      </c>
      <c r="V72" s="3">
        <v>44.28</v>
      </c>
      <c r="W72" s="3"/>
      <c r="X72" s="3"/>
      <c r="Y72" s="11">
        <v>55.2</v>
      </c>
      <c r="Z72" s="3"/>
      <c r="AA72" s="3"/>
      <c r="AB72" s="3">
        <v>3.4</v>
      </c>
      <c r="AC72" s="3"/>
      <c r="AD72" s="3"/>
      <c r="AE72" s="3"/>
      <c r="AF72" s="3">
        <v>22.5</v>
      </c>
      <c r="AG72" s="3"/>
      <c r="AH72" s="11"/>
      <c r="AI72" s="11">
        <v>10</v>
      </c>
      <c r="AJ72" s="255">
        <f t="shared" ref="AJ72:AJ76" si="20">AK72+AL72</f>
        <v>40</v>
      </c>
      <c r="AK72" s="239">
        <v>28.9</v>
      </c>
      <c r="AL72" s="239">
        <v>11.1</v>
      </c>
      <c r="AM72" s="235">
        <f t="shared" si="13"/>
        <v>429.40000000000003</v>
      </c>
      <c r="AN72" s="3"/>
      <c r="AO72" s="3"/>
      <c r="AP72" s="3">
        <v>8</v>
      </c>
      <c r="AQ72" s="3">
        <v>82.6</v>
      </c>
      <c r="AR72" s="13"/>
      <c r="AS72" s="3">
        <v>97.7</v>
      </c>
      <c r="AT72" s="3">
        <v>129</v>
      </c>
      <c r="AU72" s="3"/>
      <c r="AV72" s="3"/>
      <c r="AW72" s="3">
        <v>10.199999999999999</v>
      </c>
      <c r="AX72" s="3">
        <v>19.5</v>
      </c>
      <c r="AY72" s="3"/>
      <c r="AZ72" s="3"/>
      <c r="BA72" s="3"/>
      <c r="BB72" s="3"/>
      <c r="BC72" s="3"/>
      <c r="BD72" s="3"/>
      <c r="BE72" s="11"/>
      <c r="BF72" s="11"/>
      <c r="BG72" s="11">
        <v>17.600000000000001</v>
      </c>
      <c r="BH72" s="11"/>
      <c r="BI72" s="11">
        <v>64.8</v>
      </c>
      <c r="BJ72" s="3"/>
      <c r="BK72" s="3"/>
      <c r="BL72" s="249">
        <f t="shared" ref="BL72:BL79" si="21">BN72+BO72+BP72+BQ72+BR72+BS72+BM72</f>
        <v>499.8</v>
      </c>
      <c r="BM72" s="244"/>
      <c r="BN72" s="13">
        <v>327</v>
      </c>
      <c r="BO72" s="3">
        <v>127.8</v>
      </c>
      <c r="BP72" s="3"/>
      <c r="BQ72" s="183">
        <v>15</v>
      </c>
      <c r="BR72" s="183">
        <v>30</v>
      </c>
      <c r="BS72" s="312"/>
      <c r="BT72" s="255">
        <v>204</v>
      </c>
      <c r="BU72" s="244">
        <f t="shared" ref="BU72:BU76" si="22">BV72+BW72+BX72+BY72+BZ72</f>
        <v>220.1</v>
      </c>
      <c r="BV72" s="247">
        <v>220.1</v>
      </c>
      <c r="BW72" s="13"/>
      <c r="BX72" s="3"/>
      <c r="BY72" s="3"/>
      <c r="BZ72" s="242"/>
      <c r="CA72" s="210">
        <f t="shared" ref="CA72:CA79" si="23">E72+F72+G72+H72+I72+J72+M72+S72+T72+AJ72+AM72+BL72+BT72+BU72</f>
        <v>17483.28</v>
      </c>
      <c r="CB72" s="30">
        <v>158</v>
      </c>
      <c r="CC72" s="229">
        <f t="shared" si="15"/>
        <v>12123.4</v>
      </c>
      <c r="CD72" s="229">
        <f>G72+H72+J72+M72+S72+T72+AM72+BL72+BU72+BT72</f>
        <v>5319.88</v>
      </c>
      <c r="CE72" s="216">
        <f t="shared" ref="CE72:CE80" si="24">AJ72</f>
        <v>40</v>
      </c>
      <c r="CG72" s="229"/>
      <c r="CI72" s="229"/>
    </row>
    <row r="73" spans="1:87" x14ac:dyDescent="0.25">
      <c r="A73" s="2">
        <v>67</v>
      </c>
      <c r="B73" s="345" t="s">
        <v>65</v>
      </c>
      <c r="C73" s="345">
        <v>10382.799999999999</v>
      </c>
      <c r="D73" s="346">
        <f t="shared" si="16"/>
        <v>1631.2000000000007</v>
      </c>
      <c r="E73" s="343">
        <v>12014</v>
      </c>
      <c r="F73" s="259">
        <f t="shared" si="17"/>
        <v>3628.2</v>
      </c>
      <c r="G73" s="233">
        <v>1943.2</v>
      </c>
      <c r="H73" s="262">
        <f t="shared" si="18"/>
        <v>586.79999999999995</v>
      </c>
      <c r="I73" s="232"/>
      <c r="J73" s="264">
        <v>26</v>
      </c>
      <c r="K73" s="17">
        <f t="shared" si="19"/>
        <v>8</v>
      </c>
      <c r="L73" s="15">
        <v>18</v>
      </c>
      <c r="M73" s="232">
        <f t="shared" si="14"/>
        <v>897.7</v>
      </c>
      <c r="N73" s="3">
        <v>618.29999999999995</v>
      </c>
      <c r="O73" s="3">
        <v>199</v>
      </c>
      <c r="P73" s="3">
        <v>53.1</v>
      </c>
      <c r="Q73" s="3">
        <v>20.100000000000001</v>
      </c>
      <c r="R73" s="11">
        <v>7.2</v>
      </c>
      <c r="S73" s="270"/>
      <c r="T73" s="255">
        <f t="shared" ref="T73:T76" si="25">U73+V73+W73+X73+Y73+Z73+AA73+AB73+AC73+AD73+AE73+AF73+AG73+AH73+AI73</f>
        <v>100</v>
      </c>
      <c r="U73" s="13">
        <v>17.399999999999999</v>
      </c>
      <c r="V73" s="3">
        <v>32.700000000000003</v>
      </c>
      <c r="W73" s="3"/>
      <c r="X73" s="3">
        <v>2.1</v>
      </c>
      <c r="Y73" s="11">
        <v>24</v>
      </c>
      <c r="Z73" s="3"/>
      <c r="AA73" s="3"/>
      <c r="AB73" s="3">
        <v>4.3</v>
      </c>
      <c r="AC73" s="3"/>
      <c r="AD73" s="3"/>
      <c r="AE73" s="3"/>
      <c r="AF73" s="3">
        <v>9.5</v>
      </c>
      <c r="AG73" s="3"/>
      <c r="AH73" s="11"/>
      <c r="AI73" s="11">
        <v>10</v>
      </c>
      <c r="AJ73" s="255">
        <f t="shared" si="20"/>
        <v>51.7</v>
      </c>
      <c r="AK73" s="239">
        <v>36.200000000000003</v>
      </c>
      <c r="AL73" s="239">
        <v>15.5</v>
      </c>
      <c r="AM73" s="235">
        <f t="shared" ref="AM73:AM76" si="26">AN73+AO73+AP73+AQ73+AR73+AS73+AT73+AU73+AV73+AW73+AX73+AZ73+AY73+BA73+BB73+BC73+BD73+BE73+BF73+BG73+BH73+BI73+BJ73+BK73</f>
        <v>312.5</v>
      </c>
      <c r="AN73" s="3"/>
      <c r="AO73" s="3"/>
      <c r="AP73" s="3">
        <v>8</v>
      </c>
      <c r="AQ73" s="3">
        <v>45.7</v>
      </c>
      <c r="AR73" s="13"/>
      <c r="AS73" s="3">
        <v>29.7</v>
      </c>
      <c r="AT73" s="3">
        <v>98.9</v>
      </c>
      <c r="AU73" s="3"/>
      <c r="AV73" s="3"/>
      <c r="AW73" s="3">
        <v>28.3</v>
      </c>
      <c r="AX73" s="3">
        <v>19.5</v>
      </c>
      <c r="AY73" s="3"/>
      <c r="AZ73" s="3"/>
      <c r="BA73" s="3"/>
      <c r="BB73" s="3"/>
      <c r="BC73" s="3"/>
      <c r="BD73" s="3"/>
      <c r="BE73" s="11"/>
      <c r="BF73" s="11"/>
      <c r="BG73" s="11">
        <v>17.600000000000001</v>
      </c>
      <c r="BH73" s="11"/>
      <c r="BI73" s="11">
        <v>64.8</v>
      </c>
      <c r="BJ73" s="3"/>
      <c r="BK73" s="3"/>
      <c r="BL73" s="249">
        <f t="shared" si="21"/>
        <v>322.39999999999998</v>
      </c>
      <c r="BM73" s="244"/>
      <c r="BN73" s="13">
        <v>124</v>
      </c>
      <c r="BO73" s="3">
        <v>153.4</v>
      </c>
      <c r="BP73" s="3"/>
      <c r="BQ73" s="183">
        <v>15</v>
      </c>
      <c r="BR73" s="183">
        <v>30</v>
      </c>
      <c r="BS73" s="312"/>
      <c r="BT73" s="255">
        <v>204</v>
      </c>
      <c r="BU73" s="244">
        <f t="shared" si="22"/>
        <v>189.60000000000002</v>
      </c>
      <c r="BV73" s="247">
        <v>189.60000000000002</v>
      </c>
      <c r="BW73" s="13"/>
      <c r="BX73" s="3"/>
      <c r="BY73" s="3"/>
      <c r="BZ73" s="242"/>
      <c r="CA73" s="210">
        <f t="shared" si="23"/>
        <v>20276.100000000002</v>
      </c>
      <c r="CB73" s="30">
        <v>185.4</v>
      </c>
      <c r="CC73" s="229">
        <f t="shared" si="15"/>
        <v>15642.2</v>
      </c>
      <c r="CD73" s="229">
        <f>G73+H73+J73+M73+S73+T73+AM73+BL73+BU73+BT73</f>
        <v>4582.2</v>
      </c>
      <c r="CE73" s="216">
        <f t="shared" si="24"/>
        <v>51.7</v>
      </c>
      <c r="CG73" s="229"/>
      <c r="CI73" s="229"/>
    </row>
    <row r="74" spans="1:87" x14ac:dyDescent="0.25">
      <c r="A74" s="2">
        <v>68</v>
      </c>
      <c r="B74" s="345" t="s">
        <v>66</v>
      </c>
      <c r="C74" s="345">
        <v>8342.1</v>
      </c>
      <c r="D74" s="346">
        <f t="shared" si="16"/>
        <v>1310.6999999999989</v>
      </c>
      <c r="E74" s="343">
        <v>9652.7999999999993</v>
      </c>
      <c r="F74" s="259">
        <v>2915</v>
      </c>
      <c r="G74" s="233">
        <v>2472.1999999999998</v>
      </c>
      <c r="H74" s="262">
        <f t="shared" si="18"/>
        <v>746.6</v>
      </c>
      <c r="I74" s="232"/>
      <c r="J74" s="264">
        <v>23.2</v>
      </c>
      <c r="K74" s="17">
        <f t="shared" si="19"/>
        <v>4.8999999999999986</v>
      </c>
      <c r="L74" s="16">
        <v>18.3</v>
      </c>
      <c r="M74" s="232">
        <f t="shared" si="14"/>
        <v>772.30000000000007</v>
      </c>
      <c r="N74" s="3">
        <v>434.1</v>
      </c>
      <c r="O74" s="3">
        <v>246.6</v>
      </c>
      <c r="P74" s="3">
        <v>66.400000000000006</v>
      </c>
      <c r="Q74" s="3">
        <v>25.2</v>
      </c>
      <c r="R74" s="11">
        <v>0</v>
      </c>
      <c r="S74" s="270"/>
      <c r="T74" s="255">
        <f t="shared" si="25"/>
        <v>138.30000000000001</v>
      </c>
      <c r="U74" s="13">
        <v>11.1</v>
      </c>
      <c r="V74" s="3">
        <v>37.200000000000003</v>
      </c>
      <c r="W74" s="3"/>
      <c r="X74" s="3"/>
      <c r="Y74" s="11">
        <v>48</v>
      </c>
      <c r="Z74" s="3"/>
      <c r="AA74" s="3"/>
      <c r="AB74" s="3">
        <v>9.5</v>
      </c>
      <c r="AC74" s="3"/>
      <c r="AD74" s="3"/>
      <c r="AE74" s="3"/>
      <c r="AF74" s="3">
        <v>22.5</v>
      </c>
      <c r="AG74" s="3"/>
      <c r="AH74" s="11"/>
      <c r="AI74" s="11">
        <v>10</v>
      </c>
      <c r="AJ74" s="255">
        <f t="shared" si="20"/>
        <v>47.5</v>
      </c>
      <c r="AK74" s="239">
        <v>36.200000000000003</v>
      </c>
      <c r="AL74" s="239">
        <v>11.3</v>
      </c>
      <c r="AM74" s="235">
        <f t="shared" si="26"/>
        <v>340.50000000000006</v>
      </c>
      <c r="AN74" s="3"/>
      <c r="AO74" s="3"/>
      <c r="AP74" s="3">
        <v>6.7</v>
      </c>
      <c r="AQ74" s="3"/>
      <c r="AR74" s="13"/>
      <c r="AS74" s="3">
        <v>87.2</v>
      </c>
      <c r="AT74" s="3">
        <v>135.5</v>
      </c>
      <c r="AU74" s="3"/>
      <c r="AV74" s="3"/>
      <c r="AW74" s="3">
        <v>9.1999999999999993</v>
      </c>
      <c r="AX74" s="3">
        <v>19.5</v>
      </c>
      <c r="AY74" s="3"/>
      <c r="AZ74" s="3"/>
      <c r="BA74" s="3"/>
      <c r="BB74" s="3"/>
      <c r="BC74" s="3"/>
      <c r="BD74" s="3"/>
      <c r="BE74" s="11"/>
      <c r="BF74" s="11"/>
      <c r="BG74" s="11">
        <v>17.600000000000001</v>
      </c>
      <c r="BH74" s="11"/>
      <c r="BI74" s="11">
        <v>64.8</v>
      </c>
      <c r="BJ74" s="3"/>
      <c r="BK74" s="3"/>
      <c r="BL74" s="249">
        <f t="shared" si="21"/>
        <v>1578</v>
      </c>
      <c r="BM74" s="244"/>
      <c r="BN74" s="13">
        <v>227</v>
      </c>
      <c r="BO74" s="3">
        <v>1301</v>
      </c>
      <c r="BP74" s="3"/>
      <c r="BQ74" s="183">
        <v>20</v>
      </c>
      <c r="BR74" s="183">
        <v>30</v>
      </c>
      <c r="BS74" s="312"/>
      <c r="BT74" s="255"/>
      <c r="BU74" s="244">
        <f t="shared" si="22"/>
        <v>189.4</v>
      </c>
      <c r="BV74" s="247">
        <v>189.4</v>
      </c>
      <c r="BW74" s="13"/>
      <c r="BX74" s="3"/>
      <c r="BY74" s="3"/>
      <c r="BZ74" s="242"/>
      <c r="CA74" s="210">
        <f t="shared" si="23"/>
        <v>18875.800000000003</v>
      </c>
      <c r="CB74" s="30">
        <v>151</v>
      </c>
      <c r="CC74" s="229">
        <f t="shared" si="15"/>
        <v>12567.8</v>
      </c>
      <c r="CD74" s="229">
        <f>G74+H74+J74+M74+S74+T74+AM74+BL74+BU74+BT74</f>
        <v>6260.4999999999991</v>
      </c>
      <c r="CE74" s="216">
        <f t="shared" si="24"/>
        <v>47.5</v>
      </c>
      <c r="CG74" s="229"/>
      <c r="CI74" s="229"/>
    </row>
    <row r="75" spans="1:87" x14ac:dyDescent="0.25">
      <c r="A75" s="2">
        <v>69</v>
      </c>
      <c r="B75" s="345" t="s">
        <v>67</v>
      </c>
      <c r="C75" s="345">
        <v>13558.3</v>
      </c>
      <c r="D75" s="346">
        <f t="shared" si="16"/>
        <v>2130.3000000000011</v>
      </c>
      <c r="E75" s="343">
        <v>15688.6</v>
      </c>
      <c r="F75" s="259">
        <f t="shared" si="17"/>
        <v>4738</v>
      </c>
      <c r="G75" s="233">
        <v>2325.9</v>
      </c>
      <c r="H75" s="262">
        <v>702.5</v>
      </c>
      <c r="I75" s="232"/>
      <c r="J75" s="263">
        <v>26</v>
      </c>
      <c r="K75" s="17">
        <f t="shared" si="19"/>
        <v>14</v>
      </c>
      <c r="L75" s="15">
        <v>12</v>
      </c>
      <c r="M75" s="232">
        <f t="shared" si="14"/>
        <v>1418.2000000000003</v>
      </c>
      <c r="N75" s="3">
        <v>826.2</v>
      </c>
      <c r="O75" s="3">
        <v>396.6</v>
      </c>
      <c r="P75" s="3">
        <v>141.69999999999999</v>
      </c>
      <c r="Q75" s="3">
        <v>53.7</v>
      </c>
      <c r="R75" s="11">
        <v>0</v>
      </c>
      <c r="S75" s="270"/>
      <c r="T75" s="255">
        <f t="shared" si="25"/>
        <v>195.3</v>
      </c>
      <c r="U75" s="13">
        <v>27.5</v>
      </c>
      <c r="V75" s="3">
        <v>61.3</v>
      </c>
      <c r="W75" s="3"/>
      <c r="X75" s="3"/>
      <c r="Y75" s="11">
        <v>72</v>
      </c>
      <c r="Z75" s="3"/>
      <c r="AA75" s="3"/>
      <c r="AB75" s="3">
        <v>3.5</v>
      </c>
      <c r="AC75" s="3"/>
      <c r="AD75" s="3"/>
      <c r="AE75" s="3"/>
      <c r="AF75" s="3">
        <v>20.5</v>
      </c>
      <c r="AG75" s="3"/>
      <c r="AH75" s="11"/>
      <c r="AI75" s="11">
        <v>10.5</v>
      </c>
      <c r="AJ75" s="255">
        <f t="shared" si="20"/>
        <v>50.7</v>
      </c>
      <c r="AK75" s="239">
        <v>36.200000000000003</v>
      </c>
      <c r="AL75" s="239">
        <v>14.5</v>
      </c>
      <c r="AM75" s="235">
        <f t="shared" si="26"/>
        <v>427.10000000000008</v>
      </c>
      <c r="AN75" s="3"/>
      <c r="AO75" s="3"/>
      <c r="AP75" s="3">
        <v>8</v>
      </c>
      <c r="AQ75" s="3"/>
      <c r="AR75" s="13"/>
      <c r="AS75" s="3">
        <v>91.3</v>
      </c>
      <c r="AT75" s="3">
        <v>197.8</v>
      </c>
      <c r="AU75" s="3"/>
      <c r="AV75" s="3"/>
      <c r="AW75" s="238">
        <v>28.1</v>
      </c>
      <c r="AX75" s="3">
        <v>19.5</v>
      </c>
      <c r="AY75" s="3"/>
      <c r="AZ75" s="3"/>
      <c r="BA75" s="3"/>
      <c r="BB75" s="3"/>
      <c r="BC75" s="3"/>
      <c r="BD75" s="3"/>
      <c r="BE75" s="11"/>
      <c r="BF75" s="11"/>
      <c r="BG75" s="11">
        <v>17.600000000000001</v>
      </c>
      <c r="BH75" s="11"/>
      <c r="BI75" s="11">
        <v>64.8</v>
      </c>
      <c r="BJ75" s="3"/>
      <c r="BK75" s="3"/>
      <c r="BL75" s="249">
        <f t="shared" si="21"/>
        <v>447</v>
      </c>
      <c r="BM75" s="244"/>
      <c r="BN75" s="13">
        <v>390</v>
      </c>
      <c r="BO75" s="3">
        <v>12</v>
      </c>
      <c r="BP75" s="3"/>
      <c r="BQ75" s="183">
        <v>15</v>
      </c>
      <c r="BR75" s="183">
        <v>30</v>
      </c>
      <c r="BS75" s="312"/>
      <c r="BT75" s="255">
        <v>204</v>
      </c>
      <c r="BU75" s="244">
        <f t="shared" si="22"/>
        <v>362</v>
      </c>
      <c r="BV75" s="247">
        <v>362</v>
      </c>
      <c r="BW75" s="13"/>
      <c r="BX75" s="3"/>
      <c r="BY75" s="3"/>
      <c r="BZ75" s="242"/>
      <c r="CA75" s="210">
        <f t="shared" si="23"/>
        <v>26585.3</v>
      </c>
      <c r="CB75" s="30">
        <v>154.30000000000001</v>
      </c>
      <c r="CC75" s="229">
        <f t="shared" si="15"/>
        <v>20426.599999999999</v>
      </c>
      <c r="CD75" s="229">
        <f>G75+H75+J75+M75+S75+T75+AM75+BL75+BU75+BT75</f>
        <v>6108.0000000000009</v>
      </c>
      <c r="CE75" s="216">
        <f t="shared" si="24"/>
        <v>50.7</v>
      </c>
      <c r="CG75" s="229"/>
      <c r="CI75" s="229"/>
    </row>
    <row r="76" spans="1:87" x14ac:dyDescent="0.25">
      <c r="A76" s="224">
        <v>70</v>
      </c>
      <c r="B76" s="345" t="s">
        <v>68</v>
      </c>
      <c r="C76" s="345">
        <v>10334.299999999999</v>
      </c>
      <c r="D76" s="346">
        <f t="shared" si="16"/>
        <v>1623.7000000000007</v>
      </c>
      <c r="E76" s="343">
        <v>11958</v>
      </c>
      <c r="F76" s="259">
        <f t="shared" si="17"/>
        <v>3611.3</v>
      </c>
      <c r="G76" s="233">
        <v>2325.9</v>
      </c>
      <c r="H76" s="262">
        <v>702.5</v>
      </c>
      <c r="I76" s="234"/>
      <c r="J76" s="265">
        <v>16.7</v>
      </c>
      <c r="K76" s="254">
        <f t="shared" si="19"/>
        <v>4.6999999999999993</v>
      </c>
      <c r="L76" s="15">
        <v>12</v>
      </c>
      <c r="M76" s="232">
        <f t="shared" si="14"/>
        <v>1657.8000000000002</v>
      </c>
      <c r="N76" s="218">
        <v>1251.3</v>
      </c>
      <c r="O76" s="243">
        <v>272.2</v>
      </c>
      <c r="P76" s="12">
        <v>97.4</v>
      </c>
      <c r="Q76" s="12">
        <v>36.9</v>
      </c>
      <c r="R76" s="12">
        <v>0</v>
      </c>
      <c r="S76" s="271"/>
      <c r="T76" s="255">
        <f t="shared" si="25"/>
        <v>118.60000000000001</v>
      </c>
      <c r="U76" s="218">
        <v>24.1</v>
      </c>
      <c r="V76" s="4">
        <v>49.2</v>
      </c>
      <c r="W76" s="4"/>
      <c r="X76" s="4"/>
      <c r="Y76" s="12">
        <v>26.3</v>
      </c>
      <c r="Z76" s="4"/>
      <c r="AA76" s="4"/>
      <c r="AB76" s="4">
        <v>4</v>
      </c>
      <c r="AC76" s="4"/>
      <c r="AD76" s="4"/>
      <c r="AE76" s="4"/>
      <c r="AF76" s="4"/>
      <c r="AG76" s="4"/>
      <c r="AH76" s="12"/>
      <c r="AI76" s="12">
        <v>15</v>
      </c>
      <c r="AJ76" s="258">
        <f t="shared" si="20"/>
        <v>47.400000000000006</v>
      </c>
      <c r="AK76" s="240">
        <v>36.200000000000003</v>
      </c>
      <c r="AL76" s="240">
        <v>11.2</v>
      </c>
      <c r="AM76" s="235">
        <f t="shared" si="26"/>
        <v>305.29999999999995</v>
      </c>
      <c r="AN76" s="4"/>
      <c r="AO76" s="4"/>
      <c r="AP76" s="4">
        <v>6.7</v>
      </c>
      <c r="AQ76" s="4"/>
      <c r="AR76" s="218"/>
      <c r="AS76" s="4">
        <v>34.799999999999997</v>
      </c>
      <c r="AT76" s="4">
        <v>152.69999999999999</v>
      </c>
      <c r="AU76" s="4"/>
      <c r="AV76" s="4"/>
      <c r="AW76" s="3">
        <v>9.1999999999999993</v>
      </c>
      <c r="AX76" s="4">
        <v>19.5</v>
      </c>
      <c r="AY76" s="4"/>
      <c r="AZ76" s="4"/>
      <c r="BA76" s="4"/>
      <c r="BB76" s="4"/>
      <c r="BC76" s="4"/>
      <c r="BD76" s="4"/>
      <c r="BE76" s="12"/>
      <c r="BF76" s="12"/>
      <c r="BG76" s="12">
        <v>17.600000000000001</v>
      </c>
      <c r="BH76" s="12"/>
      <c r="BI76" s="11">
        <v>64.8</v>
      </c>
      <c r="BJ76" s="3"/>
      <c r="BK76" s="4"/>
      <c r="BL76" s="249">
        <f t="shared" si="21"/>
        <v>1021.3</v>
      </c>
      <c r="BM76" s="283"/>
      <c r="BN76" s="218">
        <v>359</v>
      </c>
      <c r="BO76" s="4">
        <v>647.29999999999995</v>
      </c>
      <c r="BP76" s="4"/>
      <c r="BQ76" s="225">
        <v>15</v>
      </c>
      <c r="BR76" s="183"/>
      <c r="BS76" s="311"/>
      <c r="BT76" s="255">
        <v>204</v>
      </c>
      <c r="BU76" s="244">
        <f t="shared" si="22"/>
        <v>239.60000000000002</v>
      </c>
      <c r="BV76" s="248">
        <v>239.60000000000002</v>
      </c>
      <c r="BW76" s="218"/>
      <c r="BX76" s="4"/>
      <c r="BY76" s="4"/>
      <c r="BZ76" s="252"/>
      <c r="CA76" s="210">
        <f t="shared" si="23"/>
        <v>22208.399999999998</v>
      </c>
      <c r="CB76" s="226"/>
      <c r="CC76" s="229">
        <f t="shared" si="15"/>
        <v>15569.3</v>
      </c>
      <c r="CD76" s="229">
        <f>G76+H76+J76+M76+S76+T76+AM76+BL76+BU76+BT76</f>
        <v>6591.7000000000007</v>
      </c>
      <c r="CE76" s="216">
        <f t="shared" si="24"/>
        <v>47.400000000000006</v>
      </c>
      <c r="CG76" s="229"/>
      <c r="CI76" s="229"/>
    </row>
    <row r="77" spans="1:87" x14ac:dyDescent="0.25">
      <c r="A77" s="2"/>
      <c r="B77" s="320" t="s">
        <v>381</v>
      </c>
      <c r="C77" s="319"/>
      <c r="D77" s="276"/>
      <c r="E77" s="231"/>
      <c r="F77" s="259"/>
      <c r="G77" s="231"/>
      <c r="H77" s="262"/>
      <c r="I77" s="232"/>
      <c r="J77" s="263"/>
      <c r="K77" s="277"/>
      <c r="L77" s="277"/>
      <c r="M77" s="232"/>
      <c r="N77" s="227"/>
      <c r="O77" s="227"/>
      <c r="P77" s="227"/>
      <c r="Q77" s="227"/>
      <c r="R77" s="227"/>
      <c r="S77" s="270"/>
      <c r="T77" s="260"/>
      <c r="U77" s="227"/>
      <c r="V77" s="227"/>
      <c r="W77" s="227"/>
      <c r="X77" s="227"/>
      <c r="Y77" s="227"/>
      <c r="Z77" s="227"/>
      <c r="AA77" s="227"/>
      <c r="AB77" s="3"/>
      <c r="AC77" s="3"/>
      <c r="AD77" s="3"/>
      <c r="AE77" s="3"/>
      <c r="AF77" s="3"/>
      <c r="AG77" s="3"/>
      <c r="AH77" s="11"/>
      <c r="AI77" s="11"/>
      <c r="AJ77" s="255"/>
      <c r="AK77" s="239"/>
      <c r="AL77" s="239"/>
      <c r="AM77" s="235"/>
      <c r="AN77" s="227"/>
      <c r="AO77" s="13"/>
      <c r="AP77" s="13"/>
      <c r="AQ77" s="13"/>
      <c r="AR77" s="1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11"/>
      <c r="BF77" s="11"/>
      <c r="BG77" s="11"/>
      <c r="BH77" s="11"/>
      <c r="BI77" s="3"/>
      <c r="BJ77" s="3"/>
      <c r="BK77" s="3"/>
      <c r="BL77" s="249">
        <f t="shared" si="21"/>
        <v>0</v>
      </c>
      <c r="BM77" s="326"/>
      <c r="BN77" s="13"/>
      <c r="BO77" s="3"/>
      <c r="BP77" s="3"/>
      <c r="BQ77" s="256"/>
      <c r="BR77" s="183"/>
      <c r="BS77" s="3"/>
      <c r="BT77" s="255"/>
      <c r="BU77" s="262">
        <v>20000</v>
      </c>
      <c r="BV77" s="306"/>
      <c r="BW77" s="3"/>
      <c r="BX77" s="13"/>
      <c r="BY77" s="3"/>
      <c r="BZ77" s="227">
        <v>20000</v>
      </c>
      <c r="CA77" s="210">
        <f t="shared" si="23"/>
        <v>20000</v>
      </c>
      <c r="CB77" s="30"/>
      <c r="CC77" s="229">
        <f t="shared" si="15"/>
        <v>0</v>
      </c>
      <c r="CD77" s="229"/>
      <c r="CE77" s="216">
        <f t="shared" si="24"/>
        <v>0</v>
      </c>
      <c r="CF77" s="216">
        <v>20000</v>
      </c>
      <c r="CG77" s="229"/>
      <c r="CI77" s="229"/>
    </row>
    <row r="78" spans="1:87" x14ac:dyDescent="0.25">
      <c r="A78" s="2"/>
      <c r="B78" s="320" t="s">
        <v>386</v>
      </c>
      <c r="C78" s="296"/>
      <c r="D78" s="296"/>
      <c r="E78" s="272"/>
      <c r="F78" s="297"/>
      <c r="G78" s="272"/>
      <c r="H78" s="244"/>
      <c r="I78" s="298"/>
      <c r="J78" s="299"/>
      <c r="K78" s="300"/>
      <c r="L78" s="300"/>
      <c r="M78" s="298"/>
      <c r="N78" s="242"/>
      <c r="O78" s="242"/>
      <c r="P78" s="242"/>
      <c r="Q78" s="242"/>
      <c r="R78" s="242"/>
      <c r="S78" s="301"/>
      <c r="T78" s="249"/>
      <c r="U78" s="242"/>
      <c r="V78" s="242"/>
      <c r="W78" s="242"/>
      <c r="X78" s="242"/>
      <c r="Y78" s="242"/>
      <c r="Z78" s="242"/>
      <c r="AA78" s="242"/>
      <c r="AB78" s="187"/>
      <c r="AC78" s="187"/>
      <c r="AD78" s="187"/>
      <c r="AE78" s="187"/>
      <c r="AF78" s="187"/>
      <c r="AG78" s="187"/>
      <c r="AH78" s="184"/>
      <c r="AI78" s="184"/>
      <c r="AJ78" s="302"/>
      <c r="AK78" s="303"/>
      <c r="AL78" s="303"/>
      <c r="AM78" s="304"/>
      <c r="AN78" s="242"/>
      <c r="AO78" s="186"/>
      <c r="AP78" s="186"/>
      <c r="AQ78" s="186"/>
      <c r="AR78" s="186"/>
      <c r="AS78" s="187"/>
      <c r="AT78" s="187"/>
      <c r="AU78" s="187"/>
      <c r="AV78" s="187"/>
      <c r="AW78" s="187"/>
      <c r="AX78" s="187"/>
      <c r="AY78" s="187"/>
      <c r="AZ78" s="187"/>
      <c r="BA78" s="187"/>
      <c r="BB78" s="187"/>
      <c r="BC78" s="187"/>
      <c r="BD78" s="187"/>
      <c r="BE78" s="184"/>
      <c r="BF78" s="184"/>
      <c r="BG78" s="184"/>
      <c r="BH78" s="184"/>
      <c r="BI78" s="184"/>
      <c r="BJ78" s="242"/>
      <c r="BK78" s="242"/>
      <c r="BL78" s="249">
        <f t="shared" si="21"/>
        <v>0</v>
      </c>
      <c r="BM78" s="327"/>
      <c r="BN78" s="186"/>
      <c r="BO78" s="187"/>
      <c r="BP78" s="187"/>
      <c r="BQ78" s="305"/>
      <c r="BR78" s="183"/>
      <c r="BS78" s="187"/>
      <c r="BT78" s="302"/>
      <c r="BU78" s="244"/>
      <c r="BV78" s="307"/>
      <c r="BW78" s="3"/>
      <c r="BX78" s="186"/>
      <c r="BY78" s="186"/>
      <c r="BZ78" s="242"/>
      <c r="CA78" s="210">
        <f t="shared" si="23"/>
        <v>0</v>
      </c>
      <c r="CB78" s="30"/>
      <c r="CC78" s="229">
        <f t="shared" si="15"/>
        <v>0</v>
      </c>
      <c r="CD78" s="229">
        <f>G78+H78+J78+M78+S78+T78+AM78+BL78+BU78+BT78</f>
        <v>0</v>
      </c>
      <c r="CE78" s="216"/>
      <c r="CF78" s="216"/>
      <c r="CG78" s="229"/>
      <c r="CI78" s="229"/>
    </row>
    <row r="79" spans="1:87" ht="15.75" thickBot="1" x14ac:dyDescent="0.3">
      <c r="A79" s="321"/>
      <c r="B79" s="251" t="s">
        <v>388</v>
      </c>
      <c r="C79" s="251"/>
      <c r="D79" s="251"/>
      <c r="E79" s="281"/>
      <c r="F79" s="282"/>
      <c r="G79" s="281"/>
      <c r="H79" s="283"/>
      <c r="I79" s="284"/>
      <c r="J79" s="285"/>
      <c r="K79" s="7"/>
      <c r="L79" s="7"/>
      <c r="M79" s="284"/>
      <c r="N79" s="252"/>
      <c r="O79" s="252"/>
      <c r="P79" s="252"/>
      <c r="Q79" s="252"/>
      <c r="R79" s="252"/>
      <c r="S79" s="286"/>
      <c r="T79" s="253"/>
      <c r="U79" s="252"/>
      <c r="V79" s="252"/>
      <c r="W79" s="252"/>
      <c r="X79" s="252"/>
      <c r="Y79" s="252"/>
      <c r="Z79" s="252"/>
      <c r="AA79" s="252"/>
      <c r="AB79" s="238"/>
      <c r="AC79" s="238"/>
      <c r="AD79" s="238"/>
      <c r="AE79" s="238"/>
      <c r="AF79" s="238"/>
      <c r="AG79" s="238"/>
      <c r="AH79" s="287"/>
      <c r="AI79" s="287"/>
      <c r="AJ79" s="288"/>
      <c r="AK79" s="289"/>
      <c r="AL79" s="289"/>
      <c r="AM79" s="290"/>
      <c r="AN79" s="252"/>
      <c r="AO79" s="291"/>
      <c r="AP79" s="291"/>
      <c r="AQ79" s="291"/>
      <c r="AR79" s="291"/>
      <c r="AS79" s="238"/>
      <c r="AT79" s="238"/>
      <c r="AU79" s="238"/>
      <c r="AV79" s="238"/>
      <c r="AW79" s="238"/>
      <c r="AX79" s="238"/>
      <c r="AY79" s="238"/>
      <c r="AZ79" s="238"/>
      <c r="BA79" s="238"/>
      <c r="BB79" s="238"/>
      <c r="BC79" s="238"/>
      <c r="BD79" s="238"/>
      <c r="BE79" s="287"/>
      <c r="BF79" s="287"/>
      <c r="BG79" s="287"/>
      <c r="BH79" s="287"/>
      <c r="BI79" s="287"/>
      <c r="BJ79" s="252"/>
      <c r="BK79" s="252"/>
      <c r="BL79" s="249">
        <f t="shared" si="21"/>
        <v>0</v>
      </c>
      <c r="BM79" s="328"/>
      <c r="BN79" s="291"/>
      <c r="BO79" s="238"/>
      <c r="BP79" s="238"/>
      <c r="BQ79" s="292"/>
      <c r="BR79" s="293"/>
      <c r="BS79" s="238"/>
      <c r="BT79" s="255"/>
      <c r="BU79" s="283"/>
      <c r="BV79" s="308"/>
      <c r="BW79" s="3"/>
      <c r="BX79" s="291"/>
      <c r="BY79" s="291"/>
      <c r="BZ79" s="252"/>
      <c r="CA79" s="210">
        <f t="shared" si="23"/>
        <v>0</v>
      </c>
      <c r="CB79" s="278"/>
      <c r="CC79" s="229">
        <f t="shared" si="15"/>
        <v>0</v>
      </c>
      <c r="CD79" s="229">
        <f>G79+H79+J79+M79+S79+T79+AM79+BL79+BU79+BT79</f>
        <v>0</v>
      </c>
      <c r="CE79" s="216"/>
      <c r="CF79" s="216"/>
      <c r="CG79" s="229"/>
      <c r="CI79" s="229"/>
    </row>
    <row r="80" spans="1:87" ht="15.75" thickBot="1" x14ac:dyDescent="0.3">
      <c r="A80" s="420" t="s">
        <v>69</v>
      </c>
      <c r="B80" s="421"/>
      <c r="C80" s="335">
        <f>SUM(C7:C79)</f>
        <v>582222.50000000012</v>
      </c>
      <c r="D80" s="318">
        <f>SUM(D7:D79)</f>
        <v>91479.5</v>
      </c>
      <c r="E80" s="27">
        <f t="shared" ref="E80:BP80" si="27">SUM(E7:E76)</f>
        <v>673702</v>
      </c>
      <c r="F80" s="27">
        <f t="shared" si="27"/>
        <v>203457.99999999994</v>
      </c>
      <c r="G80" s="27">
        <f t="shared" si="27"/>
        <v>137829.5</v>
      </c>
      <c r="H80" s="27">
        <f t="shared" si="27"/>
        <v>41624.700000000019</v>
      </c>
      <c r="I80" s="27">
        <f t="shared" si="27"/>
        <v>0</v>
      </c>
      <c r="J80" s="27">
        <f t="shared" si="27"/>
        <v>1241</v>
      </c>
      <c r="K80" s="27">
        <f t="shared" si="27"/>
        <v>388.49999999999994</v>
      </c>
      <c r="L80" s="27">
        <f t="shared" si="27"/>
        <v>852.5</v>
      </c>
      <c r="M80" s="27">
        <f t="shared" si="27"/>
        <v>55930.6</v>
      </c>
      <c r="N80" s="27">
        <f t="shared" si="27"/>
        <v>35437.499999999993</v>
      </c>
      <c r="O80" s="27">
        <f t="shared" si="27"/>
        <v>13205.799999999996</v>
      </c>
      <c r="P80" s="27">
        <f t="shared" si="27"/>
        <v>4813.7</v>
      </c>
      <c r="Q80" s="27">
        <f t="shared" si="27"/>
        <v>1785.1000000000008</v>
      </c>
      <c r="R80" s="27">
        <f t="shared" si="27"/>
        <v>688.5</v>
      </c>
      <c r="S80" s="27">
        <f t="shared" si="27"/>
        <v>0</v>
      </c>
      <c r="T80" s="27">
        <f t="shared" si="27"/>
        <v>8603.8499999999967</v>
      </c>
      <c r="U80" s="27">
        <f t="shared" si="27"/>
        <v>1403.4199999999998</v>
      </c>
      <c r="V80" s="27">
        <f t="shared" si="27"/>
        <v>2594.2799999999993</v>
      </c>
      <c r="W80" s="27">
        <f t="shared" si="27"/>
        <v>0</v>
      </c>
      <c r="X80" s="27">
        <f t="shared" si="27"/>
        <v>56.500000000000007</v>
      </c>
      <c r="Y80" s="27">
        <f t="shared" si="27"/>
        <v>1757.4499999999998</v>
      </c>
      <c r="Z80" s="27">
        <f t="shared" si="27"/>
        <v>0</v>
      </c>
      <c r="AA80" s="27">
        <f t="shared" si="27"/>
        <v>0</v>
      </c>
      <c r="AB80" s="27">
        <f t="shared" si="27"/>
        <v>389.4</v>
      </c>
      <c r="AC80" s="27">
        <f t="shared" si="27"/>
        <v>311.2</v>
      </c>
      <c r="AD80" s="27">
        <f t="shared" si="27"/>
        <v>0</v>
      </c>
      <c r="AE80" s="27">
        <f t="shared" si="27"/>
        <v>0</v>
      </c>
      <c r="AF80" s="27">
        <f t="shared" si="27"/>
        <v>1282.8000000000002</v>
      </c>
      <c r="AG80" s="27">
        <f t="shared" si="27"/>
        <v>4.0999999999999996</v>
      </c>
      <c r="AH80" s="27">
        <f t="shared" si="27"/>
        <v>0</v>
      </c>
      <c r="AI80" s="27">
        <f t="shared" si="27"/>
        <v>804.7</v>
      </c>
      <c r="AJ80" s="27">
        <f t="shared" si="27"/>
        <v>3229.7999999999988</v>
      </c>
      <c r="AK80" s="27">
        <f t="shared" si="27"/>
        <v>2465.1000000000004</v>
      </c>
      <c r="AL80" s="27">
        <f t="shared" si="27"/>
        <v>764.70000000000016</v>
      </c>
      <c r="AM80" s="27">
        <f t="shared" si="27"/>
        <v>22364.799999999996</v>
      </c>
      <c r="AN80" s="27">
        <f t="shared" si="27"/>
        <v>0</v>
      </c>
      <c r="AO80" s="27">
        <f t="shared" si="27"/>
        <v>0</v>
      </c>
      <c r="AP80" s="27">
        <f t="shared" si="27"/>
        <v>506.69999999999982</v>
      </c>
      <c r="AQ80" s="27">
        <f t="shared" si="27"/>
        <v>1938.2999999999997</v>
      </c>
      <c r="AR80" s="27">
        <f t="shared" si="27"/>
        <v>33.5</v>
      </c>
      <c r="AS80" s="27">
        <f t="shared" si="27"/>
        <v>3700.5000000000009</v>
      </c>
      <c r="AT80" s="27">
        <f t="shared" si="27"/>
        <v>6913.7999999999975</v>
      </c>
      <c r="AU80" s="27">
        <f t="shared" si="27"/>
        <v>0</v>
      </c>
      <c r="AV80" s="27">
        <f t="shared" si="27"/>
        <v>0</v>
      </c>
      <c r="AW80" s="27">
        <f t="shared" si="27"/>
        <v>1599.1999999999998</v>
      </c>
      <c r="AX80" s="27">
        <f t="shared" si="27"/>
        <v>1365</v>
      </c>
      <c r="AY80" s="27">
        <f t="shared" si="27"/>
        <v>0</v>
      </c>
      <c r="AZ80" s="201">
        <f t="shared" si="27"/>
        <v>0</v>
      </c>
      <c r="BA80" s="201">
        <f t="shared" si="27"/>
        <v>0</v>
      </c>
      <c r="BB80" s="201">
        <f t="shared" si="27"/>
        <v>0</v>
      </c>
      <c r="BC80" s="201">
        <f t="shared" si="27"/>
        <v>0</v>
      </c>
      <c r="BD80" s="201">
        <f t="shared" si="27"/>
        <v>0</v>
      </c>
      <c r="BE80" s="202">
        <f t="shared" si="27"/>
        <v>0</v>
      </c>
      <c r="BF80" s="202">
        <f t="shared" si="27"/>
        <v>0</v>
      </c>
      <c r="BG80" s="202">
        <f t="shared" si="27"/>
        <v>1233.0999999999999</v>
      </c>
      <c r="BH80" s="202">
        <f t="shared" si="27"/>
        <v>542.4</v>
      </c>
      <c r="BI80" s="202">
        <f t="shared" si="27"/>
        <v>4532.3000000000011</v>
      </c>
      <c r="BJ80" s="203">
        <f t="shared" si="27"/>
        <v>0</v>
      </c>
      <c r="BK80" s="203">
        <f t="shared" si="27"/>
        <v>0</v>
      </c>
      <c r="BL80" s="28">
        <f t="shared" si="27"/>
        <v>41565.400000000009</v>
      </c>
      <c r="BM80" s="29">
        <f>SUM(BM7:BM79)</f>
        <v>1641.6999999999998</v>
      </c>
      <c r="BN80" s="200">
        <f t="shared" si="27"/>
        <v>14034.500000000002</v>
      </c>
      <c r="BO80" s="201">
        <f t="shared" si="27"/>
        <v>22804.500000000004</v>
      </c>
      <c r="BP80" s="201">
        <f t="shared" si="27"/>
        <v>0</v>
      </c>
      <c r="BQ80" s="204">
        <f t="shared" ref="BQ80:BS80" si="28">SUM(BQ7:BQ76)</f>
        <v>1059.7</v>
      </c>
      <c r="BR80" s="279">
        <f t="shared" si="28"/>
        <v>2025</v>
      </c>
      <c r="BS80" s="201">
        <f t="shared" si="28"/>
        <v>0</v>
      </c>
      <c r="BT80" s="280">
        <v>6500</v>
      </c>
      <c r="BU80" s="199">
        <f>SUM(BU7:BU77)</f>
        <v>30354.3</v>
      </c>
      <c r="BV80" s="203">
        <f>SUM(BV7:BV76)</f>
        <v>10306.299999999999</v>
      </c>
      <c r="BW80" s="309">
        <f>SUM(BW7:BW76)</f>
        <v>0</v>
      </c>
      <c r="BX80" s="194">
        <f>SUM(BX7:BX76)</f>
        <v>48</v>
      </c>
      <c r="BY80" s="194">
        <f>SUM(BY77:BY77)</f>
        <v>0</v>
      </c>
      <c r="BZ80" s="29">
        <f>SUM(BZ77:BZ77)</f>
        <v>20000</v>
      </c>
      <c r="CA80" s="314">
        <f>E80+F80+G80+H80+I80+J80+M80+S80+T80+AM80+BL80+BT80+BU80+AJ80</f>
        <v>1226403.9500000002</v>
      </c>
      <c r="CB80" s="28">
        <f>SUM(CB7:CB77)</f>
        <v>21598.600000000002</v>
      </c>
      <c r="CC80" s="229">
        <f>E80+F80</f>
        <v>877160</v>
      </c>
      <c r="CD80" s="229">
        <f>F80+G80</f>
        <v>341287.49999999994</v>
      </c>
      <c r="CE80" s="216">
        <f t="shared" si="24"/>
        <v>3229.7999999999988</v>
      </c>
      <c r="CF80" s="216">
        <f>SUM(CF77:CF77)</f>
        <v>20000</v>
      </c>
    </row>
    <row r="81" spans="5:79" s="146" customFormat="1" x14ac:dyDescent="0.25">
      <c r="E81" s="273">
        <v>1.157</v>
      </c>
      <c r="G81" s="273">
        <v>1.0057</v>
      </c>
      <c r="AS81" s="273"/>
      <c r="AT81" s="273"/>
      <c r="AW81" s="237">
        <v>0</v>
      </c>
      <c r="AZ81" s="237"/>
      <c r="BI81" s="237"/>
      <c r="BT81" s="146" t="s">
        <v>387</v>
      </c>
      <c r="CA81" s="322"/>
    </row>
    <row r="82" spans="5:79" x14ac:dyDescent="0.25">
      <c r="E82" t="s">
        <v>389</v>
      </c>
      <c r="BI82">
        <v>142.1</v>
      </c>
      <c r="BJ82">
        <v>688.8</v>
      </c>
      <c r="BT82" t="s">
        <v>391</v>
      </c>
      <c r="BZ82" s="216" t="s">
        <v>392</v>
      </c>
      <c r="CA82" s="330">
        <v>20000</v>
      </c>
    </row>
    <row r="83" spans="5:79" x14ac:dyDescent="0.25">
      <c r="BI83">
        <v>4896.8999999999996</v>
      </c>
      <c r="BZ83" t="s">
        <v>393</v>
      </c>
      <c r="CA83" s="323">
        <v>1658.3</v>
      </c>
    </row>
    <row r="84" spans="5:79" x14ac:dyDescent="0.25">
      <c r="H84" s="216"/>
      <c r="BI84">
        <v>4208.1000000000004</v>
      </c>
    </row>
    <row r="86" spans="5:79" x14ac:dyDescent="0.25">
      <c r="F86" s="313"/>
    </row>
    <row r="87" spans="5:79" x14ac:dyDescent="0.25">
      <c r="F87" s="313"/>
      <c r="O87" t="s">
        <v>373</v>
      </c>
    </row>
    <row r="88" spans="5:79" x14ac:dyDescent="0.25">
      <c r="F88" s="313"/>
    </row>
    <row r="89" spans="5:79" x14ac:dyDescent="0.25">
      <c r="F89" s="313"/>
    </row>
    <row r="90" spans="5:79" x14ac:dyDescent="0.25">
      <c r="F90" s="313"/>
    </row>
    <row r="91" spans="5:79" x14ac:dyDescent="0.25">
      <c r="F91" s="313"/>
    </row>
    <row r="92" spans="5:79" x14ac:dyDescent="0.25">
      <c r="F92" s="313"/>
    </row>
    <row r="93" spans="5:79" x14ac:dyDescent="0.25">
      <c r="F93" s="313"/>
    </row>
    <row r="94" spans="5:79" x14ac:dyDescent="0.25">
      <c r="F94" s="313"/>
    </row>
    <row r="95" spans="5:79" x14ac:dyDescent="0.25">
      <c r="F95" s="313"/>
    </row>
    <row r="96" spans="5:79" x14ac:dyDescent="0.25">
      <c r="F96" s="313"/>
    </row>
    <row r="97" spans="6:6" customFormat="1" x14ac:dyDescent="0.25">
      <c r="F97" s="313"/>
    </row>
    <row r="98" spans="6:6" customFormat="1" x14ac:dyDescent="0.25">
      <c r="F98" s="313"/>
    </row>
    <row r="99" spans="6:6" customFormat="1" x14ac:dyDescent="0.25">
      <c r="F99" s="313"/>
    </row>
    <row r="100" spans="6:6" customFormat="1" x14ac:dyDescent="0.25">
      <c r="F100" s="313"/>
    </row>
    <row r="101" spans="6:6" customFormat="1" x14ac:dyDescent="0.25">
      <c r="F101" s="313"/>
    </row>
    <row r="102" spans="6:6" customFormat="1" x14ac:dyDescent="0.25">
      <c r="F102" s="313"/>
    </row>
    <row r="103" spans="6:6" customFormat="1" x14ac:dyDescent="0.25">
      <c r="F103" s="313"/>
    </row>
    <row r="104" spans="6:6" customFormat="1" x14ac:dyDescent="0.25">
      <c r="F104" s="313"/>
    </row>
    <row r="105" spans="6:6" customFormat="1" x14ac:dyDescent="0.25">
      <c r="F105" s="313"/>
    </row>
    <row r="106" spans="6:6" customFormat="1" x14ac:dyDescent="0.25">
      <c r="F106" s="313"/>
    </row>
    <row r="107" spans="6:6" customFormat="1" x14ac:dyDescent="0.25">
      <c r="F107" s="313"/>
    </row>
    <row r="108" spans="6:6" customFormat="1" x14ac:dyDescent="0.25">
      <c r="F108" s="313"/>
    </row>
    <row r="109" spans="6:6" customFormat="1" x14ac:dyDescent="0.25">
      <c r="F109" s="313"/>
    </row>
    <row r="110" spans="6:6" customFormat="1" x14ac:dyDescent="0.25">
      <c r="F110" s="313"/>
    </row>
    <row r="111" spans="6:6" customFormat="1" x14ac:dyDescent="0.25">
      <c r="F111" s="313"/>
    </row>
    <row r="112" spans="6:6" customFormat="1" x14ac:dyDescent="0.25">
      <c r="F112" s="313"/>
    </row>
    <row r="113" spans="6:6" customFormat="1" x14ac:dyDescent="0.25">
      <c r="F113" s="313"/>
    </row>
    <row r="114" spans="6:6" customFormat="1" x14ac:dyDescent="0.25">
      <c r="F114" s="313"/>
    </row>
    <row r="115" spans="6:6" customFormat="1" x14ac:dyDescent="0.25">
      <c r="F115" s="313"/>
    </row>
    <row r="116" spans="6:6" customFormat="1" x14ac:dyDescent="0.25">
      <c r="F116" s="313"/>
    </row>
    <row r="117" spans="6:6" customFormat="1" x14ac:dyDescent="0.25">
      <c r="F117" s="313"/>
    </row>
    <row r="118" spans="6:6" customFormat="1" x14ac:dyDescent="0.25">
      <c r="F118" s="313"/>
    </row>
    <row r="119" spans="6:6" customFormat="1" x14ac:dyDescent="0.25">
      <c r="F119" s="313"/>
    </row>
    <row r="120" spans="6:6" customFormat="1" x14ac:dyDescent="0.25">
      <c r="F120" s="313"/>
    </row>
    <row r="121" spans="6:6" customFormat="1" x14ac:dyDescent="0.25">
      <c r="F121" s="313"/>
    </row>
    <row r="122" spans="6:6" customFormat="1" x14ac:dyDescent="0.25">
      <c r="F122" s="313"/>
    </row>
    <row r="123" spans="6:6" customFormat="1" x14ac:dyDescent="0.25">
      <c r="F123" s="313"/>
    </row>
    <row r="124" spans="6:6" customFormat="1" x14ac:dyDescent="0.25">
      <c r="F124" s="313"/>
    </row>
    <row r="125" spans="6:6" customFormat="1" x14ac:dyDescent="0.25">
      <c r="F125" s="313"/>
    </row>
    <row r="126" spans="6:6" customFormat="1" x14ac:dyDescent="0.25">
      <c r="F126" s="313"/>
    </row>
    <row r="127" spans="6:6" customFormat="1" x14ac:dyDescent="0.25">
      <c r="F127" s="313"/>
    </row>
    <row r="128" spans="6:6" customFormat="1" x14ac:dyDescent="0.25">
      <c r="F128" s="313"/>
    </row>
    <row r="129" spans="6:6" customFormat="1" x14ac:dyDescent="0.25">
      <c r="F129" s="313"/>
    </row>
    <row r="130" spans="6:6" customFormat="1" x14ac:dyDescent="0.25">
      <c r="F130" s="313"/>
    </row>
    <row r="131" spans="6:6" customFormat="1" x14ac:dyDescent="0.25">
      <c r="F131" s="313"/>
    </row>
    <row r="132" spans="6:6" customFormat="1" x14ac:dyDescent="0.25">
      <c r="F132" s="313"/>
    </row>
    <row r="133" spans="6:6" customFormat="1" x14ac:dyDescent="0.25">
      <c r="F133" s="313"/>
    </row>
    <row r="134" spans="6:6" customFormat="1" x14ac:dyDescent="0.25">
      <c r="F134" s="313"/>
    </row>
    <row r="135" spans="6:6" customFormat="1" x14ac:dyDescent="0.25">
      <c r="F135" s="313"/>
    </row>
    <row r="136" spans="6:6" customFormat="1" x14ac:dyDescent="0.25">
      <c r="F136" s="313"/>
    </row>
    <row r="137" spans="6:6" customFormat="1" x14ac:dyDescent="0.25">
      <c r="F137" s="313"/>
    </row>
    <row r="138" spans="6:6" customFormat="1" x14ac:dyDescent="0.25">
      <c r="F138" s="313"/>
    </row>
    <row r="139" spans="6:6" customFormat="1" x14ac:dyDescent="0.25">
      <c r="F139" s="313"/>
    </row>
    <row r="140" spans="6:6" customFormat="1" x14ac:dyDescent="0.25">
      <c r="F140" s="313"/>
    </row>
    <row r="141" spans="6:6" customFormat="1" x14ac:dyDescent="0.25">
      <c r="F141" s="313"/>
    </row>
    <row r="142" spans="6:6" customFormat="1" x14ac:dyDescent="0.25">
      <c r="F142" s="313"/>
    </row>
    <row r="143" spans="6:6" customFormat="1" x14ac:dyDescent="0.25">
      <c r="F143" s="313"/>
    </row>
    <row r="144" spans="6:6" customFormat="1" x14ac:dyDescent="0.25">
      <c r="F144" s="313"/>
    </row>
    <row r="145" spans="6:6" customFormat="1" x14ac:dyDescent="0.25">
      <c r="F145" s="313"/>
    </row>
    <row r="146" spans="6:6" customFormat="1" x14ac:dyDescent="0.25">
      <c r="F146" s="313"/>
    </row>
    <row r="147" spans="6:6" customFormat="1" x14ac:dyDescent="0.25">
      <c r="F147" s="313"/>
    </row>
    <row r="148" spans="6:6" customFormat="1" x14ac:dyDescent="0.25">
      <c r="F148" s="313"/>
    </row>
    <row r="149" spans="6:6" customFormat="1" x14ac:dyDescent="0.25">
      <c r="F149" s="313"/>
    </row>
    <row r="150" spans="6:6" customFormat="1" x14ac:dyDescent="0.25">
      <c r="F150" s="313"/>
    </row>
    <row r="151" spans="6:6" customFormat="1" x14ac:dyDescent="0.25">
      <c r="F151" s="313"/>
    </row>
    <row r="152" spans="6:6" customFormat="1" x14ac:dyDescent="0.25">
      <c r="F152" s="313"/>
    </row>
    <row r="153" spans="6:6" customFormat="1" x14ac:dyDescent="0.25">
      <c r="F153" s="313"/>
    </row>
    <row r="154" spans="6:6" customFormat="1" x14ac:dyDescent="0.25">
      <c r="F154" s="313"/>
    </row>
    <row r="155" spans="6:6" customFormat="1" x14ac:dyDescent="0.25">
      <c r="F155" s="313"/>
    </row>
    <row r="156" spans="6:6" customFormat="1" x14ac:dyDescent="0.25">
      <c r="F156" s="313"/>
    </row>
    <row r="157" spans="6:6" customFormat="1" x14ac:dyDescent="0.25">
      <c r="F157" s="313"/>
    </row>
    <row r="158" spans="6:6" customFormat="1" x14ac:dyDescent="0.25">
      <c r="F158" s="313"/>
    </row>
  </sheetData>
  <mergeCells count="26">
    <mergeCell ref="A1:CA1"/>
    <mergeCell ref="A2:AM2"/>
    <mergeCell ref="E4:F4"/>
    <mergeCell ref="G4:BV4"/>
    <mergeCell ref="CA4:CA6"/>
    <mergeCell ref="C5:C6"/>
    <mergeCell ref="D5:D6"/>
    <mergeCell ref="E5:F5"/>
    <mergeCell ref="G5:H5"/>
    <mergeCell ref="I5:I6"/>
    <mergeCell ref="J5:J6"/>
    <mergeCell ref="K5:L5"/>
    <mergeCell ref="M5:M6"/>
    <mergeCell ref="N5:R5"/>
    <mergeCell ref="S5:S6"/>
    <mergeCell ref="T5:T6"/>
    <mergeCell ref="BT5:BT6"/>
    <mergeCell ref="BU5:BU6"/>
    <mergeCell ref="BV5:BY5"/>
    <mergeCell ref="CB5:CB6"/>
    <mergeCell ref="A80:B80"/>
    <mergeCell ref="U5:AI5"/>
    <mergeCell ref="AJ5:AL5"/>
    <mergeCell ref="AO5:BK5"/>
    <mergeCell ref="BL5:BL6"/>
    <mergeCell ref="BN5:BS5"/>
  </mergeCells>
  <pageMargins left="0.7" right="0.7" top="0.75" bottom="0.75" header="0.3" footer="0.3"/>
  <pageSetup paperSize="9" orientation="portrait" horizontalDpi="0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24"/>
  <sheetViews>
    <sheetView topLeftCell="B1" workbookViewId="0">
      <selection activeCell="H11" sqref="H11"/>
    </sheetView>
  </sheetViews>
  <sheetFormatPr defaultRowHeight="15" x14ac:dyDescent="0.25"/>
  <cols>
    <col min="1" max="1" width="4.42578125" customWidth="1"/>
    <col min="2" max="2" width="13.7109375" customWidth="1"/>
    <col min="3" max="3" width="12.85546875" customWidth="1"/>
    <col min="4" max="4" width="9.28515625" customWidth="1"/>
    <col min="5" max="5" width="8.7109375" customWidth="1"/>
    <col min="6" max="6" width="9.85546875" customWidth="1"/>
    <col min="7" max="7" width="11" customWidth="1"/>
    <col min="8" max="8" width="12.5703125" customWidth="1"/>
    <col min="9" max="10" width="12" customWidth="1"/>
    <col min="11" max="12" width="6.85546875" customWidth="1"/>
    <col min="13" max="13" width="7.42578125" customWidth="1"/>
    <col min="14" max="14" width="8" customWidth="1"/>
    <col min="15" max="15" width="6" customWidth="1"/>
    <col min="16" max="16" width="10.7109375" hidden="1" customWidth="1"/>
    <col min="17" max="17" width="2.5703125" hidden="1" customWidth="1"/>
    <col min="18" max="18" width="2.28515625" hidden="1" customWidth="1"/>
    <col min="19" max="19" width="11.85546875" customWidth="1"/>
    <col min="20" max="20" width="11.85546875" style="146" customWidth="1"/>
    <col min="21" max="21" width="11.28515625" customWidth="1"/>
    <col min="22" max="22" width="6.7109375" customWidth="1"/>
    <col min="23" max="23" width="3.28515625" customWidth="1"/>
    <col min="24" max="24" width="5.85546875" customWidth="1"/>
    <col min="25" max="25" width="6.85546875" customWidth="1"/>
    <col min="26" max="26" width="7.42578125" customWidth="1"/>
    <col min="27" max="27" width="6.28515625" customWidth="1"/>
    <col min="28" max="28" width="6.85546875" customWidth="1"/>
    <col min="29" max="29" width="6" customWidth="1"/>
    <col min="30" max="30" width="6.140625" customWidth="1"/>
    <col min="31" max="31" width="7.28515625" customWidth="1"/>
    <col min="32" max="32" width="6.42578125" customWidth="1"/>
    <col min="33" max="34" width="5.7109375" customWidth="1"/>
    <col min="35" max="35" width="6.5703125" customWidth="1"/>
    <col min="36" max="37" width="6.85546875" customWidth="1"/>
    <col min="38" max="43" width="5.7109375" customWidth="1"/>
    <col min="44" max="44" width="5.85546875" customWidth="1"/>
    <col min="45" max="45" width="5.42578125" customWidth="1"/>
    <col min="46" max="46" width="9" customWidth="1"/>
    <col min="47" max="48" width="9" style="146" customWidth="1"/>
    <col min="49" max="49" width="7.42578125" customWidth="1"/>
    <col min="50" max="50" width="5.140625" style="146" customWidth="1"/>
    <col min="51" max="52" width="9.42578125" customWidth="1"/>
    <col min="53" max="53" width="9.85546875" customWidth="1"/>
    <col min="264" max="264" width="4.42578125" customWidth="1"/>
    <col min="265" max="265" width="13.7109375" customWidth="1"/>
    <col min="266" max="266" width="12.85546875" customWidth="1"/>
    <col min="267" max="272" width="0" hidden="1" customWidth="1"/>
    <col min="273" max="273" width="12.5703125" customWidth="1"/>
    <col min="274" max="274" width="12" customWidth="1"/>
    <col min="275" max="275" width="4" customWidth="1"/>
    <col min="276" max="281" width="0" hidden="1" customWidth="1"/>
    <col min="282" max="282" width="10.42578125" customWidth="1"/>
    <col min="283" max="283" width="8.28515625" customWidth="1"/>
    <col min="284" max="284" width="11" customWidth="1"/>
    <col min="285" max="303" width="0" hidden="1" customWidth="1"/>
    <col min="304" max="304" width="9" customWidth="1"/>
    <col min="305" max="306" width="0" hidden="1" customWidth="1"/>
    <col min="307" max="307" width="9" customWidth="1"/>
    <col min="308" max="308" width="9.42578125" customWidth="1"/>
    <col min="309" max="309" width="9.85546875" customWidth="1"/>
    <col min="520" max="520" width="4.42578125" customWidth="1"/>
    <col min="521" max="521" width="13.7109375" customWidth="1"/>
    <col min="522" max="522" width="12.85546875" customWidth="1"/>
    <col min="523" max="528" width="0" hidden="1" customWidth="1"/>
    <col min="529" max="529" width="12.5703125" customWidth="1"/>
    <col min="530" max="530" width="12" customWidth="1"/>
    <col min="531" max="531" width="4" customWidth="1"/>
    <col min="532" max="537" width="0" hidden="1" customWidth="1"/>
    <col min="538" max="538" width="10.42578125" customWidth="1"/>
    <col min="539" max="539" width="8.28515625" customWidth="1"/>
    <col min="540" max="540" width="11" customWidth="1"/>
    <col min="541" max="559" width="0" hidden="1" customWidth="1"/>
    <col min="560" max="560" width="9" customWidth="1"/>
    <col min="561" max="562" width="0" hidden="1" customWidth="1"/>
    <col min="563" max="563" width="9" customWidth="1"/>
    <col min="564" max="564" width="9.42578125" customWidth="1"/>
    <col min="565" max="565" width="9.85546875" customWidth="1"/>
    <col min="776" max="776" width="4.42578125" customWidth="1"/>
    <col min="777" max="777" width="13.7109375" customWidth="1"/>
    <col min="778" max="778" width="12.85546875" customWidth="1"/>
    <col min="779" max="784" width="0" hidden="1" customWidth="1"/>
    <col min="785" max="785" width="12.5703125" customWidth="1"/>
    <col min="786" max="786" width="12" customWidth="1"/>
    <col min="787" max="787" width="4" customWidth="1"/>
    <col min="788" max="793" width="0" hidden="1" customWidth="1"/>
    <col min="794" max="794" width="10.42578125" customWidth="1"/>
    <col min="795" max="795" width="8.28515625" customWidth="1"/>
    <col min="796" max="796" width="11" customWidth="1"/>
    <col min="797" max="815" width="0" hidden="1" customWidth="1"/>
    <col min="816" max="816" width="9" customWidth="1"/>
    <col min="817" max="818" width="0" hidden="1" customWidth="1"/>
    <col min="819" max="819" width="9" customWidth="1"/>
    <col min="820" max="820" width="9.42578125" customWidth="1"/>
    <col min="821" max="821" width="9.85546875" customWidth="1"/>
    <col min="1032" max="1032" width="4.42578125" customWidth="1"/>
    <col min="1033" max="1033" width="13.7109375" customWidth="1"/>
    <col min="1034" max="1034" width="12.85546875" customWidth="1"/>
    <col min="1035" max="1040" width="0" hidden="1" customWidth="1"/>
    <col min="1041" max="1041" width="12.5703125" customWidth="1"/>
    <col min="1042" max="1042" width="12" customWidth="1"/>
    <col min="1043" max="1043" width="4" customWidth="1"/>
    <col min="1044" max="1049" width="0" hidden="1" customWidth="1"/>
    <col min="1050" max="1050" width="10.42578125" customWidth="1"/>
    <col min="1051" max="1051" width="8.28515625" customWidth="1"/>
    <col min="1052" max="1052" width="11" customWidth="1"/>
    <col min="1053" max="1071" width="0" hidden="1" customWidth="1"/>
    <col min="1072" max="1072" width="9" customWidth="1"/>
    <col min="1073" max="1074" width="0" hidden="1" customWidth="1"/>
    <col min="1075" max="1075" width="9" customWidth="1"/>
    <col min="1076" max="1076" width="9.42578125" customWidth="1"/>
    <col min="1077" max="1077" width="9.85546875" customWidth="1"/>
    <col min="1288" max="1288" width="4.42578125" customWidth="1"/>
    <col min="1289" max="1289" width="13.7109375" customWidth="1"/>
    <col min="1290" max="1290" width="12.85546875" customWidth="1"/>
    <col min="1291" max="1296" width="0" hidden="1" customWidth="1"/>
    <col min="1297" max="1297" width="12.5703125" customWidth="1"/>
    <col min="1298" max="1298" width="12" customWidth="1"/>
    <col min="1299" max="1299" width="4" customWidth="1"/>
    <col min="1300" max="1305" width="0" hidden="1" customWidth="1"/>
    <col min="1306" max="1306" width="10.42578125" customWidth="1"/>
    <col min="1307" max="1307" width="8.28515625" customWidth="1"/>
    <col min="1308" max="1308" width="11" customWidth="1"/>
    <col min="1309" max="1327" width="0" hidden="1" customWidth="1"/>
    <col min="1328" max="1328" width="9" customWidth="1"/>
    <col min="1329" max="1330" width="0" hidden="1" customWidth="1"/>
    <col min="1331" max="1331" width="9" customWidth="1"/>
    <col min="1332" max="1332" width="9.42578125" customWidth="1"/>
    <col min="1333" max="1333" width="9.85546875" customWidth="1"/>
    <col min="1544" max="1544" width="4.42578125" customWidth="1"/>
    <col min="1545" max="1545" width="13.7109375" customWidth="1"/>
    <col min="1546" max="1546" width="12.85546875" customWidth="1"/>
    <col min="1547" max="1552" width="0" hidden="1" customWidth="1"/>
    <col min="1553" max="1553" width="12.5703125" customWidth="1"/>
    <col min="1554" max="1554" width="12" customWidth="1"/>
    <col min="1555" max="1555" width="4" customWidth="1"/>
    <col min="1556" max="1561" width="0" hidden="1" customWidth="1"/>
    <col min="1562" max="1562" width="10.42578125" customWidth="1"/>
    <col min="1563" max="1563" width="8.28515625" customWidth="1"/>
    <col min="1564" max="1564" width="11" customWidth="1"/>
    <col min="1565" max="1583" width="0" hidden="1" customWidth="1"/>
    <col min="1584" max="1584" width="9" customWidth="1"/>
    <col min="1585" max="1586" width="0" hidden="1" customWidth="1"/>
    <col min="1587" max="1587" width="9" customWidth="1"/>
    <col min="1588" max="1588" width="9.42578125" customWidth="1"/>
    <col min="1589" max="1589" width="9.85546875" customWidth="1"/>
    <col min="1800" max="1800" width="4.42578125" customWidth="1"/>
    <col min="1801" max="1801" width="13.7109375" customWidth="1"/>
    <col min="1802" max="1802" width="12.85546875" customWidth="1"/>
    <col min="1803" max="1808" width="0" hidden="1" customWidth="1"/>
    <col min="1809" max="1809" width="12.5703125" customWidth="1"/>
    <col min="1810" max="1810" width="12" customWidth="1"/>
    <col min="1811" max="1811" width="4" customWidth="1"/>
    <col min="1812" max="1817" width="0" hidden="1" customWidth="1"/>
    <col min="1818" max="1818" width="10.42578125" customWidth="1"/>
    <col min="1819" max="1819" width="8.28515625" customWidth="1"/>
    <col min="1820" max="1820" width="11" customWidth="1"/>
    <col min="1821" max="1839" width="0" hidden="1" customWidth="1"/>
    <col min="1840" max="1840" width="9" customWidth="1"/>
    <col min="1841" max="1842" width="0" hidden="1" customWidth="1"/>
    <col min="1843" max="1843" width="9" customWidth="1"/>
    <col min="1844" max="1844" width="9.42578125" customWidth="1"/>
    <col min="1845" max="1845" width="9.85546875" customWidth="1"/>
    <col min="2056" max="2056" width="4.42578125" customWidth="1"/>
    <col min="2057" max="2057" width="13.7109375" customWidth="1"/>
    <col min="2058" max="2058" width="12.85546875" customWidth="1"/>
    <col min="2059" max="2064" width="0" hidden="1" customWidth="1"/>
    <col min="2065" max="2065" width="12.5703125" customWidth="1"/>
    <col min="2066" max="2066" width="12" customWidth="1"/>
    <col min="2067" max="2067" width="4" customWidth="1"/>
    <col min="2068" max="2073" width="0" hidden="1" customWidth="1"/>
    <col min="2074" max="2074" width="10.42578125" customWidth="1"/>
    <col min="2075" max="2075" width="8.28515625" customWidth="1"/>
    <col min="2076" max="2076" width="11" customWidth="1"/>
    <col min="2077" max="2095" width="0" hidden="1" customWidth="1"/>
    <col min="2096" max="2096" width="9" customWidth="1"/>
    <col min="2097" max="2098" width="0" hidden="1" customWidth="1"/>
    <col min="2099" max="2099" width="9" customWidth="1"/>
    <col min="2100" max="2100" width="9.42578125" customWidth="1"/>
    <col min="2101" max="2101" width="9.85546875" customWidth="1"/>
    <col min="2312" max="2312" width="4.42578125" customWidth="1"/>
    <col min="2313" max="2313" width="13.7109375" customWidth="1"/>
    <col min="2314" max="2314" width="12.85546875" customWidth="1"/>
    <col min="2315" max="2320" width="0" hidden="1" customWidth="1"/>
    <col min="2321" max="2321" width="12.5703125" customWidth="1"/>
    <col min="2322" max="2322" width="12" customWidth="1"/>
    <col min="2323" max="2323" width="4" customWidth="1"/>
    <col min="2324" max="2329" width="0" hidden="1" customWidth="1"/>
    <col min="2330" max="2330" width="10.42578125" customWidth="1"/>
    <col min="2331" max="2331" width="8.28515625" customWidth="1"/>
    <col min="2332" max="2332" width="11" customWidth="1"/>
    <col min="2333" max="2351" width="0" hidden="1" customWidth="1"/>
    <col min="2352" max="2352" width="9" customWidth="1"/>
    <col min="2353" max="2354" width="0" hidden="1" customWidth="1"/>
    <col min="2355" max="2355" width="9" customWidth="1"/>
    <col min="2356" max="2356" width="9.42578125" customWidth="1"/>
    <col min="2357" max="2357" width="9.85546875" customWidth="1"/>
    <col min="2568" max="2568" width="4.42578125" customWidth="1"/>
    <col min="2569" max="2569" width="13.7109375" customWidth="1"/>
    <col min="2570" max="2570" width="12.85546875" customWidth="1"/>
    <col min="2571" max="2576" width="0" hidden="1" customWidth="1"/>
    <col min="2577" max="2577" width="12.5703125" customWidth="1"/>
    <col min="2578" max="2578" width="12" customWidth="1"/>
    <col min="2579" max="2579" width="4" customWidth="1"/>
    <col min="2580" max="2585" width="0" hidden="1" customWidth="1"/>
    <col min="2586" max="2586" width="10.42578125" customWidth="1"/>
    <col min="2587" max="2587" width="8.28515625" customWidth="1"/>
    <col min="2588" max="2588" width="11" customWidth="1"/>
    <col min="2589" max="2607" width="0" hidden="1" customWidth="1"/>
    <col min="2608" max="2608" width="9" customWidth="1"/>
    <col min="2609" max="2610" width="0" hidden="1" customWidth="1"/>
    <col min="2611" max="2611" width="9" customWidth="1"/>
    <col min="2612" max="2612" width="9.42578125" customWidth="1"/>
    <col min="2613" max="2613" width="9.85546875" customWidth="1"/>
    <col min="2824" max="2824" width="4.42578125" customWidth="1"/>
    <col min="2825" max="2825" width="13.7109375" customWidth="1"/>
    <col min="2826" max="2826" width="12.85546875" customWidth="1"/>
    <col min="2827" max="2832" width="0" hidden="1" customWidth="1"/>
    <col min="2833" max="2833" width="12.5703125" customWidth="1"/>
    <col min="2834" max="2834" width="12" customWidth="1"/>
    <col min="2835" max="2835" width="4" customWidth="1"/>
    <col min="2836" max="2841" width="0" hidden="1" customWidth="1"/>
    <col min="2842" max="2842" width="10.42578125" customWidth="1"/>
    <col min="2843" max="2843" width="8.28515625" customWidth="1"/>
    <col min="2844" max="2844" width="11" customWidth="1"/>
    <col min="2845" max="2863" width="0" hidden="1" customWidth="1"/>
    <col min="2864" max="2864" width="9" customWidth="1"/>
    <col min="2865" max="2866" width="0" hidden="1" customWidth="1"/>
    <col min="2867" max="2867" width="9" customWidth="1"/>
    <col min="2868" max="2868" width="9.42578125" customWidth="1"/>
    <col min="2869" max="2869" width="9.85546875" customWidth="1"/>
    <col min="3080" max="3080" width="4.42578125" customWidth="1"/>
    <col min="3081" max="3081" width="13.7109375" customWidth="1"/>
    <col min="3082" max="3082" width="12.85546875" customWidth="1"/>
    <col min="3083" max="3088" width="0" hidden="1" customWidth="1"/>
    <col min="3089" max="3089" width="12.5703125" customWidth="1"/>
    <col min="3090" max="3090" width="12" customWidth="1"/>
    <col min="3091" max="3091" width="4" customWidth="1"/>
    <col min="3092" max="3097" width="0" hidden="1" customWidth="1"/>
    <col min="3098" max="3098" width="10.42578125" customWidth="1"/>
    <col min="3099" max="3099" width="8.28515625" customWidth="1"/>
    <col min="3100" max="3100" width="11" customWidth="1"/>
    <col min="3101" max="3119" width="0" hidden="1" customWidth="1"/>
    <col min="3120" max="3120" width="9" customWidth="1"/>
    <col min="3121" max="3122" width="0" hidden="1" customWidth="1"/>
    <col min="3123" max="3123" width="9" customWidth="1"/>
    <col min="3124" max="3124" width="9.42578125" customWidth="1"/>
    <col min="3125" max="3125" width="9.85546875" customWidth="1"/>
    <col min="3336" max="3336" width="4.42578125" customWidth="1"/>
    <col min="3337" max="3337" width="13.7109375" customWidth="1"/>
    <col min="3338" max="3338" width="12.85546875" customWidth="1"/>
    <col min="3339" max="3344" width="0" hidden="1" customWidth="1"/>
    <col min="3345" max="3345" width="12.5703125" customWidth="1"/>
    <col min="3346" max="3346" width="12" customWidth="1"/>
    <col min="3347" max="3347" width="4" customWidth="1"/>
    <col min="3348" max="3353" width="0" hidden="1" customWidth="1"/>
    <col min="3354" max="3354" width="10.42578125" customWidth="1"/>
    <col min="3355" max="3355" width="8.28515625" customWidth="1"/>
    <col min="3356" max="3356" width="11" customWidth="1"/>
    <col min="3357" max="3375" width="0" hidden="1" customWidth="1"/>
    <col min="3376" max="3376" width="9" customWidth="1"/>
    <col min="3377" max="3378" width="0" hidden="1" customWidth="1"/>
    <col min="3379" max="3379" width="9" customWidth="1"/>
    <col min="3380" max="3380" width="9.42578125" customWidth="1"/>
    <col min="3381" max="3381" width="9.85546875" customWidth="1"/>
    <col min="3592" max="3592" width="4.42578125" customWidth="1"/>
    <col min="3593" max="3593" width="13.7109375" customWidth="1"/>
    <col min="3594" max="3594" width="12.85546875" customWidth="1"/>
    <col min="3595" max="3600" width="0" hidden="1" customWidth="1"/>
    <col min="3601" max="3601" width="12.5703125" customWidth="1"/>
    <col min="3602" max="3602" width="12" customWidth="1"/>
    <col min="3603" max="3603" width="4" customWidth="1"/>
    <col min="3604" max="3609" width="0" hidden="1" customWidth="1"/>
    <col min="3610" max="3610" width="10.42578125" customWidth="1"/>
    <col min="3611" max="3611" width="8.28515625" customWidth="1"/>
    <col min="3612" max="3612" width="11" customWidth="1"/>
    <col min="3613" max="3631" width="0" hidden="1" customWidth="1"/>
    <col min="3632" max="3632" width="9" customWidth="1"/>
    <col min="3633" max="3634" width="0" hidden="1" customWidth="1"/>
    <col min="3635" max="3635" width="9" customWidth="1"/>
    <col min="3636" max="3636" width="9.42578125" customWidth="1"/>
    <col min="3637" max="3637" width="9.85546875" customWidth="1"/>
    <col min="3848" max="3848" width="4.42578125" customWidth="1"/>
    <col min="3849" max="3849" width="13.7109375" customWidth="1"/>
    <col min="3850" max="3850" width="12.85546875" customWidth="1"/>
    <col min="3851" max="3856" width="0" hidden="1" customWidth="1"/>
    <col min="3857" max="3857" width="12.5703125" customWidth="1"/>
    <col min="3858" max="3858" width="12" customWidth="1"/>
    <col min="3859" max="3859" width="4" customWidth="1"/>
    <col min="3860" max="3865" width="0" hidden="1" customWidth="1"/>
    <col min="3866" max="3866" width="10.42578125" customWidth="1"/>
    <col min="3867" max="3867" width="8.28515625" customWidth="1"/>
    <col min="3868" max="3868" width="11" customWidth="1"/>
    <col min="3869" max="3887" width="0" hidden="1" customWidth="1"/>
    <col min="3888" max="3888" width="9" customWidth="1"/>
    <col min="3889" max="3890" width="0" hidden="1" customWidth="1"/>
    <col min="3891" max="3891" width="9" customWidth="1"/>
    <col min="3892" max="3892" width="9.42578125" customWidth="1"/>
    <col min="3893" max="3893" width="9.85546875" customWidth="1"/>
    <col min="4104" max="4104" width="4.42578125" customWidth="1"/>
    <col min="4105" max="4105" width="13.7109375" customWidth="1"/>
    <col min="4106" max="4106" width="12.85546875" customWidth="1"/>
    <col min="4107" max="4112" width="0" hidden="1" customWidth="1"/>
    <col min="4113" max="4113" width="12.5703125" customWidth="1"/>
    <col min="4114" max="4114" width="12" customWidth="1"/>
    <col min="4115" max="4115" width="4" customWidth="1"/>
    <col min="4116" max="4121" width="0" hidden="1" customWidth="1"/>
    <col min="4122" max="4122" width="10.42578125" customWidth="1"/>
    <col min="4123" max="4123" width="8.28515625" customWidth="1"/>
    <col min="4124" max="4124" width="11" customWidth="1"/>
    <col min="4125" max="4143" width="0" hidden="1" customWidth="1"/>
    <col min="4144" max="4144" width="9" customWidth="1"/>
    <col min="4145" max="4146" width="0" hidden="1" customWidth="1"/>
    <col min="4147" max="4147" width="9" customWidth="1"/>
    <col min="4148" max="4148" width="9.42578125" customWidth="1"/>
    <col min="4149" max="4149" width="9.85546875" customWidth="1"/>
    <col min="4360" max="4360" width="4.42578125" customWidth="1"/>
    <col min="4361" max="4361" width="13.7109375" customWidth="1"/>
    <col min="4362" max="4362" width="12.85546875" customWidth="1"/>
    <col min="4363" max="4368" width="0" hidden="1" customWidth="1"/>
    <col min="4369" max="4369" width="12.5703125" customWidth="1"/>
    <col min="4370" max="4370" width="12" customWidth="1"/>
    <col min="4371" max="4371" width="4" customWidth="1"/>
    <col min="4372" max="4377" width="0" hidden="1" customWidth="1"/>
    <col min="4378" max="4378" width="10.42578125" customWidth="1"/>
    <col min="4379" max="4379" width="8.28515625" customWidth="1"/>
    <col min="4380" max="4380" width="11" customWidth="1"/>
    <col min="4381" max="4399" width="0" hidden="1" customWidth="1"/>
    <col min="4400" max="4400" width="9" customWidth="1"/>
    <col min="4401" max="4402" width="0" hidden="1" customWidth="1"/>
    <col min="4403" max="4403" width="9" customWidth="1"/>
    <col min="4404" max="4404" width="9.42578125" customWidth="1"/>
    <col min="4405" max="4405" width="9.85546875" customWidth="1"/>
    <col min="4616" max="4616" width="4.42578125" customWidth="1"/>
    <col min="4617" max="4617" width="13.7109375" customWidth="1"/>
    <col min="4618" max="4618" width="12.85546875" customWidth="1"/>
    <col min="4619" max="4624" width="0" hidden="1" customWidth="1"/>
    <col min="4625" max="4625" width="12.5703125" customWidth="1"/>
    <col min="4626" max="4626" width="12" customWidth="1"/>
    <col min="4627" max="4627" width="4" customWidth="1"/>
    <col min="4628" max="4633" width="0" hidden="1" customWidth="1"/>
    <col min="4634" max="4634" width="10.42578125" customWidth="1"/>
    <col min="4635" max="4635" width="8.28515625" customWidth="1"/>
    <col min="4636" max="4636" width="11" customWidth="1"/>
    <col min="4637" max="4655" width="0" hidden="1" customWidth="1"/>
    <col min="4656" max="4656" width="9" customWidth="1"/>
    <col min="4657" max="4658" width="0" hidden="1" customWidth="1"/>
    <col min="4659" max="4659" width="9" customWidth="1"/>
    <col min="4660" max="4660" width="9.42578125" customWidth="1"/>
    <col min="4661" max="4661" width="9.85546875" customWidth="1"/>
    <col min="4872" max="4872" width="4.42578125" customWidth="1"/>
    <col min="4873" max="4873" width="13.7109375" customWidth="1"/>
    <col min="4874" max="4874" width="12.85546875" customWidth="1"/>
    <col min="4875" max="4880" width="0" hidden="1" customWidth="1"/>
    <col min="4881" max="4881" width="12.5703125" customWidth="1"/>
    <col min="4882" max="4882" width="12" customWidth="1"/>
    <col min="4883" max="4883" width="4" customWidth="1"/>
    <col min="4884" max="4889" width="0" hidden="1" customWidth="1"/>
    <col min="4890" max="4890" width="10.42578125" customWidth="1"/>
    <col min="4891" max="4891" width="8.28515625" customWidth="1"/>
    <col min="4892" max="4892" width="11" customWidth="1"/>
    <col min="4893" max="4911" width="0" hidden="1" customWidth="1"/>
    <col min="4912" max="4912" width="9" customWidth="1"/>
    <col min="4913" max="4914" width="0" hidden="1" customWidth="1"/>
    <col min="4915" max="4915" width="9" customWidth="1"/>
    <col min="4916" max="4916" width="9.42578125" customWidth="1"/>
    <col min="4917" max="4917" width="9.85546875" customWidth="1"/>
    <col min="5128" max="5128" width="4.42578125" customWidth="1"/>
    <col min="5129" max="5129" width="13.7109375" customWidth="1"/>
    <col min="5130" max="5130" width="12.85546875" customWidth="1"/>
    <col min="5131" max="5136" width="0" hidden="1" customWidth="1"/>
    <col min="5137" max="5137" width="12.5703125" customWidth="1"/>
    <col min="5138" max="5138" width="12" customWidth="1"/>
    <col min="5139" max="5139" width="4" customWidth="1"/>
    <col min="5140" max="5145" width="0" hidden="1" customWidth="1"/>
    <col min="5146" max="5146" width="10.42578125" customWidth="1"/>
    <col min="5147" max="5147" width="8.28515625" customWidth="1"/>
    <col min="5148" max="5148" width="11" customWidth="1"/>
    <col min="5149" max="5167" width="0" hidden="1" customWidth="1"/>
    <col min="5168" max="5168" width="9" customWidth="1"/>
    <col min="5169" max="5170" width="0" hidden="1" customWidth="1"/>
    <col min="5171" max="5171" width="9" customWidth="1"/>
    <col min="5172" max="5172" width="9.42578125" customWidth="1"/>
    <col min="5173" max="5173" width="9.85546875" customWidth="1"/>
    <col min="5384" max="5384" width="4.42578125" customWidth="1"/>
    <col min="5385" max="5385" width="13.7109375" customWidth="1"/>
    <col min="5386" max="5386" width="12.85546875" customWidth="1"/>
    <col min="5387" max="5392" width="0" hidden="1" customWidth="1"/>
    <col min="5393" max="5393" width="12.5703125" customWidth="1"/>
    <col min="5394" max="5394" width="12" customWidth="1"/>
    <col min="5395" max="5395" width="4" customWidth="1"/>
    <col min="5396" max="5401" width="0" hidden="1" customWidth="1"/>
    <col min="5402" max="5402" width="10.42578125" customWidth="1"/>
    <col min="5403" max="5403" width="8.28515625" customWidth="1"/>
    <col min="5404" max="5404" width="11" customWidth="1"/>
    <col min="5405" max="5423" width="0" hidden="1" customWidth="1"/>
    <col min="5424" max="5424" width="9" customWidth="1"/>
    <col min="5425" max="5426" width="0" hidden="1" customWidth="1"/>
    <col min="5427" max="5427" width="9" customWidth="1"/>
    <col min="5428" max="5428" width="9.42578125" customWidth="1"/>
    <col min="5429" max="5429" width="9.85546875" customWidth="1"/>
    <col min="5640" max="5640" width="4.42578125" customWidth="1"/>
    <col min="5641" max="5641" width="13.7109375" customWidth="1"/>
    <col min="5642" max="5642" width="12.85546875" customWidth="1"/>
    <col min="5643" max="5648" width="0" hidden="1" customWidth="1"/>
    <col min="5649" max="5649" width="12.5703125" customWidth="1"/>
    <col min="5650" max="5650" width="12" customWidth="1"/>
    <col min="5651" max="5651" width="4" customWidth="1"/>
    <col min="5652" max="5657" width="0" hidden="1" customWidth="1"/>
    <col min="5658" max="5658" width="10.42578125" customWidth="1"/>
    <col min="5659" max="5659" width="8.28515625" customWidth="1"/>
    <col min="5660" max="5660" width="11" customWidth="1"/>
    <col min="5661" max="5679" width="0" hidden="1" customWidth="1"/>
    <col min="5680" max="5680" width="9" customWidth="1"/>
    <col min="5681" max="5682" width="0" hidden="1" customWidth="1"/>
    <col min="5683" max="5683" width="9" customWidth="1"/>
    <col min="5684" max="5684" width="9.42578125" customWidth="1"/>
    <col min="5685" max="5685" width="9.85546875" customWidth="1"/>
    <col min="5896" max="5896" width="4.42578125" customWidth="1"/>
    <col min="5897" max="5897" width="13.7109375" customWidth="1"/>
    <col min="5898" max="5898" width="12.85546875" customWidth="1"/>
    <col min="5899" max="5904" width="0" hidden="1" customWidth="1"/>
    <col min="5905" max="5905" width="12.5703125" customWidth="1"/>
    <col min="5906" max="5906" width="12" customWidth="1"/>
    <col min="5907" max="5907" width="4" customWidth="1"/>
    <col min="5908" max="5913" width="0" hidden="1" customWidth="1"/>
    <col min="5914" max="5914" width="10.42578125" customWidth="1"/>
    <col min="5915" max="5915" width="8.28515625" customWidth="1"/>
    <col min="5916" max="5916" width="11" customWidth="1"/>
    <col min="5917" max="5935" width="0" hidden="1" customWidth="1"/>
    <col min="5936" max="5936" width="9" customWidth="1"/>
    <col min="5937" max="5938" width="0" hidden="1" customWidth="1"/>
    <col min="5939" max="5939" width="9" customWidth="1"/>
    <col min="5940" max="5940" width="9.42578125" customWidth="1"/>
    <col min="5941" max="5941" width="9.85546875" customWidth="1"/>
    <col min="6152" max="6152" width="4.42578125" customWidth="1"/>
    <col min="6153" max="6153" width="13.7109375" customWidth="1"/>
    <col min="6154" max="6154" width="12.85546875" customWidth="1"/>
    <col min="6155" max="6160" width="0" hidden="1" customWidth="1"/>
    <col min="6161" max="6161" width="12.5703125" customWidth="1"/>
    <col min="6162" max="6162" width="12" customWidth="1"/>
    <col min="6163" max="6163" width="4" customWidth="1"/>
    <col min="6164" max="6169" width="0" hidden="1" customWidth="1"/>
    <col min="6170" max="6170" width="10.42578125" customWidth="1"/>
    <col min="6171" max="6171" width="8.28515625" customWidth="1"/>
    <col min="6172" max="6172" width="11" customWidth="1"/>
    <col min="6173" max="6191" width="0" hidden="1" customWidth="1"/>
    <col min="6192" max="6192" width="9" customWidth="1"/>
    <col min="6193" max="6194" width="0" hidden="1" customWidth="1"/>
    <col min="6195" max="6195" width="9" customWidth="1"/>
    <col min="6196" max="6196" width="9.42578125" customWidth="1"/>
    <col min="6197" max="6197" width="9.85546875" customWidth="1"/>
    <col min="6408" max="6408" width="4.42578125" customWidth="1"/>
    <col min="6409" max="6409" width="13.7109375" customWidth="1"/>
    <col min="6410" max="6410" width="12.85546875" customWidth="1"/>
    <col min="6411" max="6416" width="0" hidden="1" customWidth="1"/>
    <col min="6417" max="6417" width="12.5703125" customWidth="1"/>
    <col min="6418" max="6418" width="12" customWidth="1"/>
    <col min="6419" max="6419" width="4" customWidth="1"/>
    <col min="6420" max="6425" width="0" hidden="1" customWidth="1"/>
    <col min="6426" max="6426" width="10.42578125" customWidth="1"/>
    <col min="6427" max="6427" width="8.28515625" customWidth="1"/>
    <col min="6428" max="6428" width="11" customWidth="1"/>
    <col min="6429" max="6447" width="0" hidden="1" customWidth="1"/>
    <col min="6448" max="6448" width="9" customWidth="1"/>
    <col min="6449" max="6450" width="0" hidden="1" customWidth="1"/>
    <col min="6451" max="6451" width="9" customWidth="1"/>
    <col min="6452" max="6452" width="9.42578125" customWidth="1"/>
    <col min="6453" max="6453" width="9.85546875" customWidth="1"/>
    <col min="6664" max="6664" width="4.42578125" customWidth="1"/>
    <col min="6665" max="6665" width="13.7109375" customWidth="1"/>
    <col min="6666" max="6666" width="12.85546875" customWidth="1"/>
    <col min="6667" max="6672" width="0" hidden="1" customWidth="1"/>
    <col min="6673" max="6673" width="12.5703125" customWidth="1"/>
    <col min="6674" max="6674" width="12" customWidth="1"/>
    <col min="6675" max="6675" width="4" customWidth="1"/>
    <col min="6676" max="6681" width="0" hidden="1" customWidth="1"/>
    <col min="6682" max="6682" width="10.42578125" customWidth="1"/>
    <col min="6683" max="6683" width="8.28515625" customWidth="1"/>
    <col min="6684" max="6684" width="11" customWidth="1"/>
    <col min="6685" max="6703" width="0" hidden="1" customWidth="1"/>
    <col min="6704" max="6704" width="9" customWidth="1"/>
    <col min="6705" max="6706" width="0" hidden="1" customWidth="1"/>
    <col min="6707" max="6707" width="9" customWidth="1"/>
    <col min="6708" max="6708" width="9.42578125" customWidth="1"/>
    <col min="6709" max="6709" width="9.85546875" customWidth="1"/>
    <col min="6920" max="6920" width="4.42578125" customWidth="1"/>
    <col min="6921" max="6921" width="13.7109375" customWidth="1"/>
    <col min="6922" max="6922" width="12.85546875" customWidth="1"/>
    <col min="6923" max="6928" width="0" hidden="1" customWidth="1"/>
    <col min="6929" max="6929" width="12.5703125" customWidth="1"/>
    <col min="6930" max="6930" width="12" customWidth="1"/>
    <col min="6931" max="6931" width="4" customWidth="1"/>
    <col min="6932" max="6937" width="0" hidden="1" customWidth="1"/>
    <col min="6938" max="6938" width="10.42578125" customWidth="1"/>
    <col min="6939" max="6939" width="8.28515625" customWidth="1"/>
    <col min="6940" max="6940" width="11" customWidth="1"/>
    <col min="6941" max="6959" width="0" hidden="1" customWidth="1"/>
    <col min="6960" max="6960" width="9" customWidth="1"/>
    <col min="6961" max="6962" width="0" hidden="1" customWidth="1"/>
    <col min="6963" max="6963" width="9" customWidth="1"/>
    <col min="6964" max="6964" width="9.42578125" customWidth="1"/>
    <col min="6965" max="6965" width="9.85546875" customWidth="1"/>
    <col min="7176" max="7176" width="4.42578125" customWidth="1"/>
    <col min="7177" max="7177" width="13.7109375" customWidth="1"/>
    <col min="7178" max="7178" width="12.85546875" customWidth="1"/>
    <col min="7179" max="7184" width="0" hidden="1" customWidth="1"/>
    <col min="7185" max="7185" width="12.5703125" customWidth="1"/>
    <col min="7186" max="7186" width="12" customWidth="1"/>
    <col min="7187" max="7187" width="4" customWidth="1"/>
    <col min="7188" max="7193" width="0" hidden="1" customWidth="1"/>
    <col min="7194" max="7194" width="10.42578125" customWidth="1"/>
    <col min="7195" max="7195" width="8.28515625" customWidth="1"/>
    <col min="7196" max="7196" width="11" customWidth="1"/>
    <col min="7197" max="7215" width="0" hidden="1" customWidth="1"/>
    <col min="7216" max="7216" width="9" customWidth="1"/>
    <col min="7217" max="7218" width="0" hidden="1" customWidth="1"/>
    <col min="7219" max="7219" width="9" customWidth="1"/>
    <col min="7220" max="7220" width="9.42578125" customWidth="1"/>
    <col min="7221" max="7221" width="9.85546875" customWidth="1"/>
    <col min="7432" max="7432" width="4.42578125" customWidth="1"/>
    <col min="7433" max="7433" width="13.7109375" customWidth="1"/>
    <col min="7434" max="7434" width="12.85546875" customWidth="1"/>
    <col min="7435" max="7440" width="0" hidden="1" customWidth="1"/>
    <col min="7441" max="7441" width="12.5703125" customWidth="1"/>
    <col min="7442" max="7442" width="12" customWidth="1"/>
    <col min="7443" max="7443" width="4" customWidth="1"/>
    <col min="7444" max="7449" width="0" hidden="1" customWidth="1"/>
    <col min="7450" max="7450" width="10.42578125" customWidth="1"/>
    <col min="7451" max="7451" width="8.28515625" customWidth="1"/>
    <col min="7452" max="7452" width="11" customWidth="1"/>
    <col min="7453" max="7471" width="0" hidden="1" customWidth="1"/>
    <col min="7472" max="7472" width="9" customWidth="1"/>
    <col min="7473" max="7474" width="0" hidden="1" customWidth="1"/>
    <col min="7475" max="7475" width="9" customWidth="1"/>
    <col min="7476" max="7476" width="9.42578125" customWidth="1"/>
    <col min="7477" max="7477" width="9.85546875" customWidth="1"/>
    <col min="7688" max="7688" width="4.42578125" customWidth="1"/>
    <col min="7689" max="7689" width="13.7109375" customWidth="1"/>
    <col min="7690" max="7690" width="12.85546875" customWidth="1"/>
    <col min="7691" max="7696" width="0" hidden="1" customWidth="1"/>
    <col min="7697" max="7697" width="12.5703125" customWidth="1"/>
    <col min="7698" max="7698" width="12" customWidth="1"/>
    <col min="7699" max="7699" width="4" customWidth="1"/>
    <col min="7700" max="7705" width="0" hidden="1" customWidth="1"/>
    <col min="7706" max="7706" width="10.42578125" customWidth="1"/>
    <col min="7707" max="7707" width="8.28515625" customWidth="1"/>
    <col min="7708" max="7708" width="11" customWidth="1"/>
    <col min="7709" max="7727" width="0" hidden="1" customWidth="1"/>
    <col min="7728" max="7728" width="9" customWidth="1"/>
    <col min="7729" max="7730" width="0" hidden="1" customWidth="1"/>
    <col min="7731" max="7731" width="9" customWidth="1"/>
    <col min="7732" max="7732" width="9.42578125" customWidth="1"/>
    <col min="7733" max="7733" width="9.85546875" customWidth="1"/>
    <col min="7944" max="7944" width="4.42578125" customWidth="1"/>
    <col min="7945" max="7945" width="13.7109375" customWidth="1"/>
    <col min="7946" max="7946" width="12.85546875" customWidth="1"/>
    <col min="7947" max="7952" width="0" hidden="1" customWidth="1"/>
    <col min="7953" max="7953" width="12.5703125" customWidth="1"/>
    <col min="7954" max="7954" width="12" customWidth="1"/>
    <col min="7955" max="7955" width="4" customWidth="1"/>
    <col min="7956" max="7961" width="0" hidden="1" customWidth="1"/>
    <col min="7962" max="7962" width="10.42578125" customWidth="1"/>
    <col min="7963" max="7963" width="8.28515625" customWidth="1"/>
    <col min="7964" max="7964" width="11" customWidth="1"/>
    <col min="7965" max="7983" width="0" hidden="1" customWidth="1"/>
    <col min="7984" max="7984" width="9" customWidth="1"/>
    <col min="7985" max="7986" width="0" hidden="1" customWidth="1"/>
    <col min="7987" max="7987" width="9" customWidth="1"/>
    <col min="7988" max="7988" width="9.42578125" customWidth="1"/>
    <col min="7989" max="7989" width="9.85546875" customWidth="1"/>
    <col min="8200" max="8200" width="4.42578125" customWidth="1"/>
    <col min="8201" max="8201" width="13.7109375" customWidth="1"/>
    <col min="8202" max="8202" width="12.85546875" customWidth="1"/>
    <col min="8203" max="8208" width="0" hidden="1" customWidth="1"/>
    <col min="8209" max="8209" width="12.5703125" customWidth="1"/>
    <col min="8210" max="8210" width="12" customWidth="1"/>
    <col min="8211" max="8211" width="4" customWidth="1"/>
    <col min="8212" max="8217" width="0" hidden="1" customWidth="1"/>
    <col min="8218" max="8218" width="10.42578125" customWidth="1"/>
    <col min="8219" max="8219" width="8.28515625" customWidth="1"/>
    <col min="8220" max="8220" width="11" customWidth="1"/>
    <col min="8221" max="8239" width="0" hidden="1" customWidth="1"/>
    <col min="8240" max="8240" width="9" customWidth="1"/>
    <col min="8241" max="8242" width="0" hidden="1" customWidth="1"/>
    <col min="8243" max="8243" width="9" customWidth="1"/>
    <col min="8244" max="8244" width="9.42578125" customWidth="1"/>
    <col min="8245" max="8245" width="9.85546875" customWidth="1"/>
    <col min="8456" max="8456" width="4.42578125" customWidth="1"/>
    <col min="8457" max="8457" width="13.7109375" customWidth="1"/>
    <col min="8458" max="8458" width="12.85546875" customWidth="1"/>
    <col min="8459" max="8464" width="0" hidden="1" customWidth="1"/>
    <col min="8465" max="8465" width="12.5703125" customWidth="1"/>
    <col min="8466" max="8466" width="12" customWidth="1"/>
    <col min="8467" max="8467" width="4" customWidth="1"/>
    <col min="8468" max="8473" width="0" hidden="1" customWidth="1"/>
    <col min="8474" max="8474" width="10.42578125" customWidth="1"/>
    <col min="8475" max="8475" width="8.28515625" customWidth="1"/>
    <col min="8476" max="8476" width="11" customWidth="1"/>
    <col min="8477" max="8495" width="0" hidden="1" customWidth="1"/>
    <col min="8496" max="8496" width="9" customWidth="1"/>
    <col min="8497" max="8498" width="0" hidden="1" customWidth="1"/>
    <col min="8499" max="8499" width="9" customWidth="1"/>
    <col min="8500" max="8500" width="9.42578125" customWidth="1"/>
    <col min="8501" max="8501" width="9.85546875" customWidth="1"/>
    <col min="8712" max="8712" width="4.42578125" customWidth="1"/>
    <col min="8713" max="8713" width="13.7109375" customWidth="1"/>
    <col min="8714" max="8714" width="12.85546875" customWidth="1"/>
    <col min="8715" max="8720" width="0" hidden="1" customWidth="1"/>
    <col min="8721" max="8721" width="12.5703125" customWidth="1"/>
    <col min="8722" max="8722" width="12" customWidth="1"/>
    <col min="8723" max="8723" width="4" customWidth="1"/>
    <col min="8724" max="8729" width="0" hidden="1" customWidth="1"/>
    <col min="8730" max="8730" width="10.42578125" customWidth="1"/>
    <col min="8731" max="8731" width="8.28515625" customWidth="1"/>
    <col min="8732" max="8732" width="11" customWidth="1"/>
    <col min="8733" max="8751" width="0" hidden="1" customWidth="1"/>
    <col min="8752" max="8752" width="9" customWidth="1"/>
    <col min="8753" max="8754" width="0" hidden="1" customWidth="1"/>
    <col min="8755" max="8755" width="9" customWidth="1"/>
    <col min="8756" max="8756" width="9.42578125" customWidth="1"/>
    <col min="8757" max="8757" width="9.85546875" customWidth="1"/>
    <col min="8968" max="8968" width="4.42578125" customWidth="1"/>
    <col min="8969" max="8969" width="13.7109375" customWidth="1"/>
    <col min="8970" max="8970" width="12.85546875" customWidth="1"/>
    <col min="8971" max="8976" width="0" hidden="1" customWidth="1"/>
    <col min="8977" max="8977" width="12.5703125" customWidth="1"/>
    <col min="8978" max="8978" width="12" customWidth="1"/>
    <col min="8979" max="8979" width="4" customWidth="1"/>
    <col min="8980" max="8985" width="0" hidden="1" customWidth="1"/>
    <col min="8986" max="8986" width="10.42578125" customWidth="1"/>
    <col min="8987" max="8987" width="8.28515625" customWidth="1"/>
    <col min="8988" max="8988" width="11" customWidth="1"/>
    <col min="8989" max="9007" width="0" hidden="1" customWidth="1"/>
    <col min="9008" max="9008" width="9" customWidth="1"/>
    <col min="9009" max="9010" width="0" hidden="1" customWidth="1"/>
    <col min="9011" max="9011" width="9" customWidth="1"/>
    <col min="9012" max="9012" width="9.42578125" customWidth="1"/>
    <col min="9013" max="9013" width="9.85546875" customWidth="1"/>
    <col min="9224" max="9224" width="4.42578125" customWidth="1"/>
    <col min="9225" max="9225" width="13.7109375" customWidth="1"/>
    <col min="9226" max="9226" width="12.85546875" customWidth="1"/>
    <col min="9227" max="9232" width="0" hidden="1" customWidth="1"/>
    <col min="9233" max="9233" width="12.5703125" customWidth="1"/>
    <col min="9234" max="9234" width="12" customWidth="1"/>
    <col min="9235" max="9235" width="4" customWidth="1"/>
    <col min="9236" max="9241" width="0" hidden="1" customWidth="1"/>
    <col min="9242" max="9242" width="10.42578125" customWidth="1"/>
    <col min="9243" max="9243" width="8.28515625" customWidth="1"/>
    <col min="9244" max="9244" width="11" customWidth="1"/>
    <col min="9245" max="9263" width="0" hidden="1" customWidth="1"/>
    <col min="9264" max="9264" width="9" customWidth="1"/>
    <col min="9265" max="9266" width="0" hidden="1" customWidth="1"/>
    <col min="9267" max="9267" width="9" customWidth="1"/>
    <col min="9268" max="9268" width="9.42578125" customWidth="1"/>
    <col min="9269" max="9269" width="9.85546875" customWidth="1"/>
    <col min="9480" max="9480" width="4.42578125" customWidth="1"/>
    <col min="9481" max="9481" width="13.7109375" customWidth="1"/>
    <col min="9482" max="9482" width="12.85546875" customWidth="1"/>
    <col min="9483" max="9488" width="0" hidden="1" customWidth="1"/>
    <col min="9489" max="9489" width="12.5703125" customWidth="1"/>
    <col min="9490" max="9490" width="12" customWidth="1"/>
    <col min="9491" max="9491" width="4" customWidth="1"/>
    <col min="9492" max="9497" width="0" hidden="1" customWidth="1"/>
    <col min="9498" max="9498" width="10.42578125" customWidth="1"/>
    <col min="9499" max="9499" width="8.28515625" customWidth="1"/>
    <col min="9500" max="9500" width="11" customWidth="1"/>
    <col min="9501" max="9519" width="0" hidden="1" customWidth="1"/>
    <col min="9520" max="9520" width="9" customWidth="1"/>
    <col min="9521" max="9522" width="0" hidden="1" customWidth="1"/>
    <col min="9523" max="9523" width="9" customWidth="1"/>
    <col min="9524" max="9524" width="9.42578125" customWidth="1"/>
    <col min="9525" max="9525" width="9.85546875" customWidth="1"/>
    <col min="9736" max="9736" width="4.42578125" customWidth="1"/>
    <col min="9737" max="9737" width="13.7109375" customWidth="1"/>
    <col min="9738" max="9738" width="12.85546875" customWidth="1"/>
    <col min="9739" max="9744" width="0" hidden="1" customWidth="1"/>
    <col min="9745" max="9745" width="12.5703125" customWidth="1"/>
    <col min="9746" max="9746" width="12" customWidth="1"/>
    <col min="9747" max="9747" width="4" customWidth="1"/>
    <col min="9748" max="9753" width="0" hidden="1" customWidth="1"/>
    <col min="9754" max="9754" width="10.42578125" customWidth="1"/>
    <col min="9755" max="9755" width="8.28515625" customWidth="1"/>
    <col min="9756" max="9756" width="11" customWidth="1"/>
    <col min="9757" max="9775" width="0" hidden="1" customWidth="1"/>
    <col min="9776" max="9776" width="9" customWidth="1"/>
    <col min="9777" max="9778" width="0" hidden="1" customWidth="1"/>
    <col min="9779" max="9779" width="9" customWidth="1"/>
    <col min="9780" max="9780" width="9.42578125" customWidth="1"/>
    <col min="9781" max="9781" width="9.85546875" customWidth="1"/>
    <col min="9992" max="9992" width="4.42578125" customWidth="1"/>
    <col min="9993" max="9993" width="13.7109375" customWidth="1"/>
    <col min="9994" max="9994" width="12.85546875" customWidth="1"/>
    <col min="9995" max="10000" width="0" hidden="1" customWidth="1"/>
    <col min="10001" max="10001" width="12.5703125" customWidth="1"/>
    <col min="10002" max="10002" width="12" customWidth="1"/>
    <col min="10003" max="10003" width="4" customWidth="1"/>
    <col min="10004" max="10009" width="0" hidden="1" customWidth="1"/>
    <col min="10010" max="10010" width="10.42578125" customWidth="1"/>
    <col min="10011" max="10011" width="8.28515625" customWidth="1"/>
    <col min="10012" max="10012" width="11" customWidth="1"/>
    <col min="10013" max="10031" width="0" hidden="1" customWidth="1"/>
    <col min="10032" max="10032" width="9" customWidth="1"/>
    <col min="10033" max="10034" width="0" hidden="1" customWidth="1"/>
    <col min="10035" max="10035" width="9" customWidth="1"/>
    <col min="10036" max="10036" width="9.42578125" customWidth="1"/>
    <col min="10037" max="10037" width="9.85546875" customWidth="1"/>
    <col min="10248" max="10248" width="4.42578125" customWidth="1"/>
    <col min="10249" max="10249" width="13.7109375" customWidth="1"/>
    <col min="10250" max="10250" width="12.85546875" customWidth="1"/>
    <col min="10251" max="10256" width="0" hidden="1" customWidth="1"/>
    <col min="10257" max="10257" width="12.5703125" customWidth="1"/>
    <col min="10258" max="10258" width="12" customWidth="1"/>
    <col min="10259" max="10259" width="4" customWidth="1"/>
    <col min="10260" max="10265" width="0" hidden="1" customWidth="1"/>
    <col min="10266" max="10266" width="10.42578125" customWidth="1"/>
    <col min="10267" max="10267" width="8.28515625" customWidth="1"/>
    <col min="10268" max="10268" width="11" customWidth="1"/>
    <col min="10269" max="10287" width="0" hidden="1" customWidth="1"/>
    <col min="10288" max="10288" width="9" customWidth="1"/>
    <col min="10289" max="10290" width="0" hidden="1" customWidth="1"/>
    <col min="10291" max="10291" width="9" customWidth="1"/>
    <col min="10292" max="10292" width="9.42578125" customWidth="1"/>
    <col min="10293" max="10293" width="9.85546875" customWidth="1"/>
    <col min="10504" max="10504" width="4.42578125" customWidth="1"/>
    <col min="10505" max="10505" width="13.7109375" customWidth="1"/>
    <col min="10506" max="10506" width="12.85546875" customWidth="1"/>
    <col min="10507" max="10512" width="0" hidden="1" customWidth="1"/>
    <col min="10513" max="10513" width="12.5703125" customWidth="1"/>
    <col min="10514" max="10514" width="12" customWidth="1"/>
    <col min="10515" max="10515" width="4" customWidth="1"/>
    <col min="10516" max="10521" width="0" hidden="1" customWidth="1"/>
    <col min="10522" max="10522" width="10.42578125" customWidth="1"/>
    <col min="10523" max="10523" width="8.28515625" customWidth="1"/>
    <col min="10524" max="10524" width="11" customWidth="1"/>
    <col min="10525" max="10543" width="0" hidden="1" customWidth="1"/>
    <col min="10544" max="10544" width="9" customWidth="1"/>
    <col min="10545" max="10546" width="0" hidden="1" customWidth="1"/>
    <col min="10547" max="10547" width="9" customWidth="1"/>
    <col min="10548" max="10548" width="9.42578125" customWidth="1"/>
    <col min="10549" max="10549" width="9.85546875" customWidth="1"/>
    <col min="10760" max="10760" width="4.42578125" customWidth="1"/>
    <col min="10761" max="10761" width="13.7109375" customWidth="1"/>
    <col min="10762" max="10762" width="12.85546875" customWidth="1"/>
    <col min="10763" max="10768" width="0" hidden="1" customWidth="1"/>
    <col min="10769" max="10769" width="12.5703125" customWidth="1"/>
    <col min="10770" max="10770" width="12" customWidth="1"/>
    <col min="10771" max="10771" width="4" customWidth="1"/>
    <col min="10772" max="10777" width="0" hidden="1" customWidth="1"/>
    <col min="10778" max="10778" width="10.42578125" customWidth="1"/>
    <col min="10779" max="10779" width="8.28515625" customWidth="1"/>
    <col min="10780" max="10780" width="11" customWidth="1"/>
    <col min="10781" max="10799" width="0" hidden="1" customWidth="1"/>
    <col min="10800" max="10800" width="9" customWidth="1"/>
    <col min="10801" max="10802" width="0" hidden="1" customWidth="1"/>
    <col min="10803" max="10803" width="9" customWidth="1"/>
    <col min="10804" max="10804" width="9.42578125" customWidth="1"/>
    <col min="10805" max="10805" width="9.85546875" customWidth="1"/>
    <col min="11016" max="11016" width="4.42578125" customWidth="1"/>
    <col min="11017" max="11017" width="13.7109375" customWidth="1"/>
    <col min="11018" max="11018" width="12.85546875" customWidth="1"/>
    <col min="11019" max="11024" width="0" hidden="1" customWidth="1"/>
    <col min="11025" max="11025" width="12.5703125" customWidth="1"/>
    <col min="11026" max="11026" width="12" customWidth="1"/>
    <col min="11027" max="11027" width="4" customWidth="1"/>
    <col min="11028" max="11033" width="0" hidden="1" customWidth="1"/>
    <col min="11034" max="11034" width="10.42578125" customWidth="1"/>
    <col min="11035" max="11035" width="8.28515625" customWidth="1"/>
    <col min="11036" max="11036" width="11" customWidth="1"/>
    <col min="11037" max="11055" width="0" hidden="1" customWidth="1"/>
    <col min="11056" max="11056" width="9" customWidth="1"/>
    <col min="11057" max="11058" width="0" hidden="1" customWidth="1"/>
    <col min="11059" max="11059" width="9" customWidth="1"/>
    <col min="11060" max="11060" width="9.42578125" customWidth="1"/>
    <col min="11061" max="11061" width="9.85546875" customWidth="1"/>
    <col min="11272" max="11272" width="4.42578125" customWidth="1"/>
    <col min="11273" max="11273" width="13.7109375" customWidth="1"/>
    <col min="11274" max="11274" width="12.85546875" customWidth="1"/>
    <col min="11275" max="11280" width="0" hidden="1" customWidth="1"/>
    <col min="11281" max="11281" width="12.5703125" customWidth="1"/>
    <col min="11282" max="11282" width="12" customWidth="1"/>
    <col min="11283" max="11283" width="4" customWidth="1"/>
    <col min="11284" max="11289" width="0" hidden="1" customWidth="1"/>
    <col min="11290" max="11290" width="10.42578125" customWidth="1"/>
    <col min="11291" max="11291" width="8.28515625" customWidth="1"/>
    <col min="11292" max="11292" width="11" customWidth="1"/>
    <col min="11293" max="11311" width="0" hidden="1" customWidth="1"/>
    <col min="11312" max="11312" width="9" customWidth="1"/>
    <col min="11313" max="11314" width="0" hidden="1" customWidth="1"/>
    <col min="11315" max="11315" width="9" customWidth="1"/>
    <col min="11316" max="11316" width="9.42578125" customWidth="1"/>
    <col min="11317" max="11317" width="9.85546875" customWidth="1"/>
    <col min="11528" max="11528" width="4.42578125" customWidth="1"/>
    <col min="11529" max="11529" width="13.7109375" customWidth="1"/>
    <col min="11530" max="11530" width="12.85546875" customWidth="1"/>
    <col min="11531" max="11536" width="0" hidden="1" customWidth="1"/>
    <col min="11537" max="11537" width="12.5703125" customWidth="1"/>
    <col min="11538" max="11538" width="12" customWidth="1"/>
    <col min="11539" max="11539" width="4" customWidth="1"/>
    <col min="11540" max="11545" width="0" hidden="1" customWidth="1"/>
    <col min="11546" max="11546" width="10.42578125" customWidth="1"/>
    <col min="11547" max="11547" width="8.28515625" customWidth="1"/>
    <col min="11548" max="11548" width="11" customWidth="1"/>
    <col min="11549" max="11567" width="0" hidden="1" customWidth="1"/>
    <col min="11568" max="11568" width="9" customWidth="1"/>
    <col min="11569" max="11570" width="0" hidden="1" customWidth="1"/>
    <col min="11571" max="11571" width="9" customWidth="1"/>
    <col min="11572" max="11572" width="9.42578125" customWidth="1"/>
    <col min="11573" max="11573" width="9.85546875" customWidth="1"/>
    <col min="11784" max="11784" width="4.42578125" customWidth="1"/>
    <col min="11785" max="11785" width="13.7109375" customWidth="1"/>
    <col min="11786" max="11786" width="12.85546875" customWidth="1"/>
    <col min="11787" max="11792" width="0" hidden="1" customWidth="1"/>
    <col min="11793" max="11793" width="12.5703125" customWidth="1"/>
    <col min="11794" max="11794" width="12" customWidth="1"/>
    <col min="11795" max="11795" width="4" customWidth="1"/>
    <col min="11796" max="11801" width="0" hidden="1" customWidth="1"/>
    <col min="11802" max="11802" width="10.42578125" customWidth="1"/>
    <col min="11803" max="11803" width="8.28515625" customWidth="1"/>
    <col min="11804" max="11804" width="11" customWidth="1"/>
    <col min="11805" max="11823" width="0" hidden="1" customWidth="1"/>
    <col min="11824" max="11824" width="9" customWidth="1"/>
    <col min="11825" max="11826" width="0" hidden="1" customWidth="1"/>
    <col min="11827" max="11827" width="9" customWidth="1"/>
    <col min="11828" max="11828" width="9.42578125" customWidth="1"/>
    <col min="11829" max="11829" width="9.85546875" customWidth="1"/>
    <col min="12040" max="12040" width="4.42578125" customWidth="1"/>
    <col min="12041" max="12041" width="13.7109375" customWidth="1"/>
    <col min="12042" max="12042" width="12.85546875" customWidth="1"/>
    <col min="12043" max="12048" width="0" hidden="1" customWidth="1"/>
    <col min="12049" max="12049" width="12.5703125" customWidth="1"/>
    <col min="12050" max="12050" width="12" customWidth="1"/>
    <col min="12051" max="12051" width="4" customWidth="1"/>
    <col min="12052" max="12057" width="0" hidden="1" customWidth="1"/>
    <col min="12058" max="12058" width="10.42578125" customWidth="1"/>
    <col min="12059" max="12059" width="8.28515625" customWidth="1"/>
    <col min="12060" max="12060" width="11" customWidth="1"/>
    <col min="12061" max="12079" width="0" hidden="1" customWidth="1"/>
    <col min="12080" max="12080" width="9" customWidth="1"/>
    <col min="12081" max="12082" width="0" hidden="1" customWidth="1"/>
    <col min="12083" max="12083" width="9" customWidth="1"/>
    <col min="12084" max="12084" width="9.42578125" customWidth="1"/>
    <col min="12085" max="12085" width="9.85546875" customWidth="1"/>
    <col min="12296" max="12296" width="4.42578125" customWidth="1"/>
    <col min="12297" max="12297" width="13.7109375" customWidth="1"/>
    <col min="12298" max="12298" width="12.85546875" customWidth="1"/>
    <col min="12299" max="12304" width="0" hidden="1" customWidth="1"/>
    <col min="12305" max="12305" width="12.5703125" customWidth="1"/>
    <col min="12306" max="12306" width="12" customWidth="1"/>
    <col min="12307" max="12307" width="4" customWidth="1"/>
    <col min="12308" max="12313" width="0" hidden="1" customWidth="1"/>
    <col min="12314" max="12314" width="10.42578125" customWidth="1"/>
    <col min="12315" max="12315" width="8.28515625" customWidth="1"/>
    <col min="12316" max="12316" width="11" customWidth="1"/>
    <col min="12317" max="12335" width="0" hidden="1" customWidth="1"/>
    <col min="12336" max="12336" width="9" customWidth="1"/>
    <col min="12337" max="12338" width="0" hidden="1" customWidth="1"/>
    <col min="12339" max="12339" width="9" customWidth="1"/>
    <col min="12340" max="12340" width="9.42578125" customWidth="1"/>
    <col min="12341" max="12341" width="9.85546875" customWidth="1"/>
    <col min="12552" max="12552" width="4.42578125" customWidth="1"/>
    <col min="12553" max="12553" width="13.7109375" customWidth="1"/>
    <col min="12554" max="12554" width="12.85546875" customWidth="1"/>
    <col min="12555" max="12560" width="0" hidden="1" customWidth="1"/>
    <col min="12561" max="12561" width="12.5703125" customWidth="1"/>
    <col min="12562" max="12562" width="12" customWidth="1"/>
    <col min="12563" max="12563" width="4" customWidth="1"/>
    <col min="12564" max="12569" width="0" hidden="1" customWidth="1"/>
    <col min="12570" max="12570" width="10.42578125" customWidth="1"/>
    <col min="12571" max="12571" width="8.28515625" customWidth="1"/>
    <col min="12572" max="12572" width="11" customWidth="1"/>
    <col min="12573" max="12591" width="0" hidden="1" customWidth="1"/>
    <col min="12592" max="12592" width="9" customWidth="1"/>
    <col min="12593" max="12594" width="0" hidden="1" customWidth="1"/>
    <col min="12595" max="12595" width="9" customWidth="1"/>
    <col min="12596" max="12596" width="9.42578125" customWidth="1"/>
    <col min="12597" max="12597" width="9.85546875" customWidth="1"/>
    <col min="12808" max="12808" width="4.42578125" customWidth="1"/>
    <col min="12809" max="12809" width="13.7109375" customWidth="1"/>
    <col min="12810" max="12810" width="12.85546875" customWidth="1"/>
    <col min="12811" max="12816" width="0" hidden="1" customWidth="1"/>
    <col min="12817" max="12817" width="12.5703125" customWidth="1"/>
    <col min="12818" max="12818" width="12" customWidth="1"/>
    <col min="12819" max="12819" width="4" customWidth="1"/>
    <col min="12820" max="12825" width="0" hidden="1" customWidth="1"/>
    <col min="12826" max="12826" width="10.42578125" customWidth="1"/>
    <col min="12827" max="12827" width="8.28515625" customWidth="1"/>
    <col min="12828" max="12828" width="11" customWidth="1"/>
    <col min="12829" max="12847" width="0" hidden="1" customWidth="1"/>
    <col min="12848" max="12848" width="9" customWidth="1"/>
    <col min="12849" max="12850" width="0" hidden="1" customWidth="1"/>
    <col min="12851" max="12851" width="9" customWidth="1"/>
    <col min="12852" max="12852" width="9.42578125" customWidth="1"/>
    <col min="12853" max="12853" width="9.85546875" customWidth="1"/>
    <col min="13064" max="13064" width="4.42578125" customWidth="1"/>
    <col min="13065" max="13065" width="13.7109375" customWidth="1"/>
    <col min="13066" max="13066" width="12.85546875" customWidth="1"/>
    <col min="13067" max="13072" width="0" hidden="1" customWidth="1"/>
    <col min="13073" max="13073" width="12.5703125" customWidth="1"/>
    <col min="13074" max="13074" width="12" customWidth="1"/>
    <col min="13075" max="13075" width="4" customWidth="1"/>
    <col min="13076" max="13081" width="0" hidden="1" customWidth="1"/>
    <col min="13082" max="13082" width="10.42578125" customWidth="1"/>
    <col min="13083" max="13083" width="8.28515625" customWidth="1"/>
    <col min="13084" max="13084" width="11" customWidth="1"/>
    <col min="13085" max="13103" width="0" hidden="1" customWidth="1"/>
    <col min="13104" max="13104" width="9" customWidth="1"/>
    <col min="13105" max="13106" width="0" hidden="1" customWidth="1"/>
    <col min="13107" max="13107" width="9" customWidth="1"/>
    <col min="13108" max="13108" width="9.42578125" customWidth="1"/>
    <col min="13109" max="13109" width="9.85546875" customWidth="1"/>
    <col min="13320" max="13320" width="4.42578125" customWidth="1"/>
    <col min="13321" max="13321" width="13.7109375" customWidth="1"/>
    <col min="13322" max="13322" width="12.85546875" customWidth="1"/>
    <col min="13323" max="13328" width="0" hidden="1" customWidth="1"/>
    <col min="13329" max="13329" width="12.5703125" customWidth="1"/>
    <col min="13330" max="13330" width="12" customWidth="1"/>
    <col min="13331" max="13331" width="4" customWidth="1"/>
    <col min="13332" max="13337" width="0" hidden="1" customWidth="1"/>
    <col min="13338" max="13338" width="10.42578125" customWidth="1"/>
    <col min="13339" max="13339" width="8.28515625" customWidth="1"/>
    <col min="13340" max="13340" width="11" customWidth="1"/>
    <col min="13341" max="13359" width="0" hidden="1" customWidth="1"/>
    <col min="13360" max="13360" width="9" customWidth="1"/>
    <col min="13361" max="13362" width="0" hidden="1" customWidth="1"/>
    <col min="13363" max="13363" width="9" customWidth="1"/>
    <col min="13364" max="13364" width="9.42578125" customWidth="1"/>
    <col min="13365" max="13365" width="9.85546875" customWidth="1"/>
    <col min="13576" max="13576" width="4.42578125" customWidth="1"/>
    <col min="13577" max="13577" width="13.7109375" customWidth="1"/>
    <col min="13578" max="13578" width="12.85546875" customWidth="1"/>
    <col min="13579" max="13584" width="0" hidden="1" customWidth="1"/>
    <col min="13585" max="13585" width="12.5703125" customWidth="1"/>
    <col min="13586" max="13586" width="12" customWidth="1"/>
    <col min="13587" max="13587" width="4" customWidth="1"/>
    <col min="13588" max="13593" width="0" hidden="1" customWidth="1"/>
    <col min="13594" max="13594" width="10.42578125" customWidth="1"/>
    <col min="13595" max="13595" width="8.28515625" customWidth="1"/>
    <col min="13596" max="13596" width="11" customWidth="1"/>
    <col min="13597" max="13615" width="0" hidden="1" customWidth="1"/>
    <col min="13616" max="13616" width="9" customWidth="1"/>
    <col min="13617" max="13618" width="0" hidden="1" customWidth="1"/>
    <col min="13619" max="13619" width="9" customWidth="1"/>
    <col min="13620" max="13620" width="9.42578125" customWidth="1"/>
    <col min="13621" max="13621" width="9.85546875" customWidth="1"/>
    <col min="13832" max="13832" width="4.42578125" customWidth="1"/>
    <col min="13833" max="13833" width="13.7109375" customWidth="1"/>
    <col min="13834" max="13834" width="12.85546875" customWidth="1"/>
    <col min="13835" max="13840" width="0" hidden="1" customWidth="1"/>
    <col min="13841" max="13841" width="12.5703125" customWidth="1"/>
    <col min="13842" max="13842" width="12" customWidth="1"/>
    <col min="13843" max="13843" width="4" customWidth="1"/>
    <col min="13844" max="13849" width="0" hidden="1" customWidth="1"/>
    <col min="13850" max="13850" width="10.42578125" customWidth="1"/>
    <col min="13851" max="13851" width="8.28515625" customWidth="1"/>
    <col min="13852" max="13852" width="11" customWidth="1"/>
    <col min="13853" max="13871" width="0" hidden="1" customWidth="1"/>
    <col min="13872" max="13872" width="9" customWidth="1"/>
    <col min="13873" max="13874" width="0" hidden="1" customWidth="1"/>
    <col min="13875" max="13875" width="9" customWidth="1"/>
    <col min="13876" max="13876" width="9.42578125" customWidth="1"/>
    <col min="13877" max="13877" width="9.85546875" customWidth="1"/>
    <col min="14088" max="14088" width="4.42578125" customWidth="1"/>
    <col min="14089" max="14089" width="13.7109375" customWidth="1"/>
    <col min="14090" max="14090" width="12.85546875" customWidth="1"/>
    <col min="14091" max="14096" width="0" hidden="1" customWidth="1"/>
    <col min="14097" max="14097" width="12.5703125" customWidth="1"/>
    <col min="14098" max="14098" width="12" customWidth="1"/>
    <col min="14099" max="14099" width="4" customWidth="1"/>
    <col min="14100" max="14105" width="0" hidden="1" customWidth="1"/>
    <col min="14106" max="14106" width="10.42578125" customWidth="1"/>
    <col min="14107" max="14107" width="8.28515625" customWidth="1"/>
    <col min="14108" max="14108" width="11" customWidth="1"/>
    <col min="14109" max="14127" width="0" hidden="1" customWidth="1"/>
    <col min="14128" max="14128" width="9" customWidth="1"/>
    <col min="14129" max="14130" width="0" hidden="1" customWidth="1"/>
    <col min="14131" max="14131" width="9" customWidth="1"/>
    <col min="14132" max="14132" width="9.42578125" customWidth="1"/>
    <col min="14133" max="14133" width="9.85546875" customWidth="1"/>
    <col min="14344" max="14344" width="4.42578125" customWidth="1"/>
    <col min="14345" max="14345" width="13.7109375" customWidth="1"/>
    <col min="14346" max="14346" width="12.85546875" customWidth="1"/>
    <col min="14347" max="14352" width="0" hidden="1" customWidth="1"/>
    <col min="14353" max="14353" width="12.5703125" customWidth="1"/>
    <col min="14354" max="14354" width="12" customWidth="1"/>
    <col min="14355" max="14355" width="4" customWidth="1"/>
    <col min="14356" max="14361" width="0" hidden="1" customWidth="1"/>
    <col min="14362" max="14362" width="10.42578125" customWidth="1"/>
    <col min="14363" max="14363" width="8.28515625" customWidth="1"/>
    <col min="14364" max="14364" width="11" customWidth="1"/>
    <col min="14365" max="14383" width="0" hidden="1" customWidth="1"/>
    <col min="14384" max="14384" width="9" customWidth="1"/>
    <col min="14385" max="14386" width="0" hidden="1" customWidth="1"/>
    <col min="14387" max="14387" width="9" customWidth="1"/>
    <col min="14388" max="14388" width="9.42578125" customWidth="1"/>
    <col min="14389" max="14389" width="9.85546875" customWidth="1"/>
    <col min="14600" max="14600" width="4.42578125" customWidth="1"/>
    <col min="14601" max="14601" width="13.7109375" customWidth="1"/>
    <col min="14602" max="14602" width="12.85546875" customWidth="1"/>
    <col min="14603" max="14608" width="0" hidden="1" customWidth="1"/>
    <col min="14609" max="14609" width="12.5703125" customWidth="1"/>
    <col min="14610" max="14610" width="12" customWidth="1"/>
    <col min="14611" max="14611" width="4" customWidth="1"/>
    <col min="14612" max="14617" width="0" hidden="1" customWidth="1"/>
    <col min="14618" max="14618" width="10.42578125" customWidth="1"/>
    <col min="14619" max="14619" width="8.28515625" customWidth="1"/>
    <col min="14620" max="14620" width="11" customWidth="1"/>
    <col min="14621" max="14639" width="0" hidden="1" customWidth="1"/>
    <col min="14640" max="14640" width="9" customWidth="1"/>
    <col min="14641" max="14642" width="0" hidden="1" customWidth="1"/>
    <col min="14643" max="14643" width="9" customWidth="1"/>
    <col min="14644" max="14644" width="9.42578125" customWidth="1"/>
    <col min="14645" max="14645" width="9.85546875" customWidth="1"/>
    <col min="14856" max="14856" width="4.42578125" customWidth="1"/>
    <col min="14857" max="14857" width="13.7109375" customWidth="1"/>
    <col min="14858" max="14858" width="12.85546875" customWidth="1"/>
    <col min="14859" max="14864" width="0" hidden="1" customWidth="1"/>
    <col min="14865" max="14865" width="12.5703125" customWidth="1"/>
    <col min="14866" max="14866" width="12" customWidth="1"/>
    <col min="14867" max="14867" width="4" customWidth="1"/>
    <col min="14868" max="14873" width="0" hidden="1" customWidth="1"/>
    <col min="14874" max="14874" width="10.42578125" customWidth="1"/>
    <col min="14875" max="14875" width="8.28515625" customWidth="1"/>
    <col min="14876" max="14876" width="11" customWidth="1"/>
    <col min="14877" max="14895" width="0" hidden="1" customWidth="1"/>
    <col min="14896" max="14896" width="9" customWidth="1"/>
    <col min="14897" max="14898" width="0" hidden="1" customWidth="1"/>
    <col min="14899" max="14899" width="9" customWidth="1"/>
    <col min="14900" max="14900" width="9.42578125" customWidth="1"/>
    <col min="14901" max="14901" width="9.85546875" customWidth="1"/>
    <col min="15112" max="15112" width="4.42578125" customWidth="1"/>
    <col min="15113" max="15113" width="13.7109375" customWidth="1"/>
    <col min="15114" max="15114" width="12.85546875" customWidth="1"/>
    <col min="15115" max="15120" width="0" hidden="1" customWidth="1"/>
    <col min="15121" max="15121" width="12.5703125" customWidth="1"/>
    <col min="15122" max="15122" width="12" customWidth="1"/>
    <col min="15123" max="15123" width="4" customWidth="1"/>
    <col min="15124" max="15129" width="0" hidden="1" customWidth="1"/>
    <col min="15130" max="15130" width="10.42578125" customWidth="1"/>
    <col min="15131" max="15131" width="8.28515625" customWidth="1"/>
    <col min="15132" max="15132" width="11" customWidth="1"/>
    <col min="15133" max="15151" width="0" hidden="1" customWidth="1"/>
    <col min="15152" max="15152" width="9" customWidth="1"/>
    <col min="15153" max="15154" width="0" hidden="1" customWidth="1"/>
    <col min="15155" max="15155" width="9" customWidth="1"/>
    <col min="15156" max="15156" width="9.42578125" customWidth="1"/>
    <col min="15157" max="15157" width="9.85546875" customWidth="1"/>
    <col min="15368" max="15368" width="4.42578125" customWidth="1"/>
    <col min="15369" max="15369" width="13.7109375" customWidth="1"/>
    <col min="15370" max="15370" width="12.85546875" customWidth="1"/>
    <col min="15371" max="15376" width="0" hidden="1" customWidth="1"/>
    <col min="15377" max="15377" width="12.5703125" customWidth="1"/>
    <col min="15378" max="15378" width="12" customWidth="1"/>
    <col min="15379" max="15379" width="4" customWidth="1"/>
    <col min="15380" max="15385" width="0" hidden="1" customWidth="1"/>
    <col min="15386" max="15386" width="10.42578125" customWidth="1"/>
    <col min="15387" max="15387" width="8.28515625" customWidth="1"/>
    <col min="15388" max="15388" width="11" customWidth="1"/>
    <col min="15389" max="15407" width="0" hidden="1" customWidth="1"/>
    <col min="15408" max="15408" width="9" customWidth="1"/>
    <col min="15409" max="15410" width="0" hidden="1" customWidth="1"/>
    <col min="15411" max="15411" width="9" customWidth="1"/>
    <col min="15412" max="15412" width="9.42578125" customWidth="1"/>
    <col min="15413" max="15413" width="9.85546875" customWidth="1"/>
    <col min="15624" max="15624" width="4.42578125" customWidth="1"/>
    <col min="15625" max="15625" width="13.7109375" customWidth="1"/>
    <col min="15626" max="15626" width="12.85546875" customWidth="1"/>
    <col min="15627" max="15632" width="0" hidden="1" customWidth="1"/>
    <col min="15633" max="15633" width="12.5703125" customWidth="1"/>
    <col min="15634" max="15634" width="12" customWidth="1"/>
    <col min="15635" max="15635" width="4" customWidth="1"/>
    <col min="15636" max="15641" width="0" hidden="1" customWidth="1"/>
    <col min="15642" max="15642" width="10.42578125" customWidth="1"/>
    <col min="15643" max="15643" width="8.28515625" customWidth="1"/>
    <col min="15644" max="15644" width="11" customWidth="1"/>
    <col min="15645" max="15663" width="0" hidden="1" customWidth="1"/>
    <col min="15664" max="15664" width="9" customWidth="1"/>
    <col min="15665" max="15666" width="0" hidden="1" customWidth="1"/>
    <col min="15667" max="15667" width="9" customWidth="1"/>
    <col min="15668" max="15668" width="9.42578125" customWidth="1"/>
    <col min="15669" max="15669" width="9.85546875" customWidth="1"/>
    <col min="15880" max="15880" width="4.42578125" customWidth="1"/>
    <col min="15881" max="15881" width="13.7109375" customWidth="1"/>
    <col min="15882" max="15882" width="12.85546875" customWidth="1"/>
    <col min="15883" max="15888" width="0" hidden="1" customWidth="1"/>
    <col min="15889" max="15889" width="12.5703125" customWidth="1"/>
    <col min="15890" max="15890" width="12" customWidth="1"/>
    <col min="15891" max="15891" width="4" customWidth="1"/>
    <col min="15892" max="15897" width="0" hidden="1" customWidth="1"/>
    <col min="15898" max="15898" width="10.42578125" customWidth="1"/>
    <col min="15899" max="15899" width="8.28515625" customWidth="1"/>
    <col min="15900" max="15900" width="11" customWidth="1"/>
    <col min="15901" max="15919" width="0" hidden="1" customWidth="1"/>
    <col min="15920" max="15920" width="9" customWidth="1"/>
    <col min="15921" max="15922" width="0" hidden="1" customWidth="1"/>
    <col min="15923" max="15923" width="9" customWidth="1"/>
    <col min="15924" max="15924" width="9.42578125" customWidth="1"/>
    <col min="15925" max="15925" width="9.85546875" customWidth="1"/>
    <col min="16136" max="16136" width="4.42578125" customWidth="1"/>
    <col min="16137" max="16137" width="13.7109375" customWidth="1"/>
    <col min="16138" max="16138" width="12.85546875" customWidth="1"/>
    <col min="16139" max="16144" width="0" hidden="1" customWidth="1"/>
    <col min="16145" max="16145" width="12.5703125" customWidth="1"/>
    <col min="16146" max="16146" width="12" customWidth="1"/>
    <col min="16147" max="16147" width="4" customWidth="1"/>
    <col min="16148" max="16153" width="0" hidden="1" customWidth="1"/>
    <col min="16154" max="16154" width="10.42578125" customWidth="1"/>
    <col min="16155" max="16155" width="8.28515625" customWidth="1"/>
    <col min="16156" max="16156" width="11" customWidth="1"/>
    <col min="16157" max="16175" width="0" hidden="1" customWidth="1"/>
    <col min="16176" max="16176" width="9" customWidth="1"/>
    <col min="16177" max="16178" width="0" hidden="1" customWidth="1"/>
    <col min="16179" max="16179" width="9" customWidth="1"/>
    <col min="16180" max="16180" width="9.42578125" customWidth="1"/>
    <col min="16181" max="16181" width="9.85546875" customWidth="1"/>
  </cols>
  <sheetData>
    <row r="1" spans="1:53" x14ac:dyDescent="0.25">
      <c r="B1" s="459" t="s">
        <v>330</v>
      </c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  <c r="O1" s="459"/>
      <c r="P1" s="459"/>
      <c r="Q1" s="459"/>
      <c r="R1" s="459"/>
      <c r="S1" s="459"/>
      <c r="T1" s="459"/>
      <c r="U1" s="459"/>
      <c r="V1" s="459"/>
      <c r="W1" s="459"/>
      <c r="X1" s="459"/>
      <c r="Y1" s="459"/>
      <c r="Z1" s="459"/>
      <c r="AA1" s="459"/>
      <c r="AB1" s="459"/>
      <c r="AC1" s="459"/>
      <c r="AD1" s="459"/>
      <c r="AE1" s="459"/>
      <c r="AF1" s="459"/>
      <c r="AG1" s="459"/>
      <c r="AH1" s="459"/>
      <c r="AI1" s="459"/>
      <c r="AJ1" s="459"/>
      <c r="AK1" s="459"/>
      <c r="AL1" s="459"/>
      <c r="AM1" s="459"/>
      <c r="AN1" s="459"/>
      <c r="AO1" s="459"/>
      <c r="AP1" s="459"/>
      <c r="AQ1" s="459"/>
      <c r="AR1" s="459"/>
      <c r="AS1" s="459"/>
      <c r="AT1" s="459"/>
      <c r="AU1" s="459"/>
      <c r="AV1" s="459"/>
      <c r="AW1" s="459"/>
      <c r="AX1" s="459"/>
      <c r="AY1" s="459"/>
      <c r="AZ1" s="459"/>
      <c r="BA1" s="459"/>
    </row>
    <row r="2" spans="1:53" ht="15.75" thickBot="1" x14ac:dyDescent="0.3">
      <c r="B2" s="460"/>
      <c r="C2" s="460"/>
      <c r="D2" s="460"/>
      <c r="E2" s="460"/>
      <c r="F2" s="460"/>
      <c r="G2" s="460"/>
      <c r="H2" s="460"/>
      <c r="I2" s="460"/>
      <c r="J2" s="460"/>
      <c r="K2" s="460"/>
      <c r="L2" s="460"/>
      <c r="M2" s="460"/>
      <c r="N2" s="460"/>
      <c r="O2" s="460"/>
      <c r="P2" s="460"/>
      <c r="Q2" s="460"/>
      <c r="R2" s="460"/>
      <c r="S2" s="460"/>
      <c r="T2" s="461"/>
      <c r="U2" s="460"/>
      <c r="V2" s="460"/>
      <c r="W2" s="460"/>
      <c r="X2" s="460"/>
      <c r="Y2" s="460"/>
      <c r="Z2" s="460"/>
      <c r="AA2" s="460"/>
      <c r="AB2" s="460"/>
      <c r="AC2" s="460"/>
      <c r="AD2" s="460"/>
      <c r="AE2" s="460"/>
      <c r="AF2" s="460"/>
      <c r="AG2" s="460"/>
      <c r="AH2" s="460"/>
      <c r="AI2" s="460"/>
      <c r="AJ2" s="460"/>
      <c r="AK2" s="460"/>
      <c r="AL2" s="460"/>
      <c r="AM2" s="460"/>
      <c r="AN2" s="460"/>
      <c r="AO2" s="460"/>
      <c r="AP2" s="460"/>
      <c r="AQ2" s="460"/>
      <c r="AR2" s="460"/>
      <c r="AS2" s="460"/>
      <c r="AT2" s="460"/>
      <c r="AU2" s="460"/>
      <c r="AV2" s="460"/>
      <c r="AW2" s="460"/>
      <c r="AX2" s="460"/>
      <c r="AY2" s="460"/>
      <c r="AZ2" s="460"/>
      <c r="BA2" s="460"/>
    </row>
    <row r="3" spans="1:53" s="57" customFormat="1" ht="15.75" thickBot="1" x14ac:dyDescent="0.3">
      <c r="A3" s="462" t="s">
        <v>129</v>
      </c>
      <c r="B3" s="464" t="s">
        <v>130</v>
      </c>
      <c r="C3" s="466" t="s">
        <v>184</v>
      </c>
      <c r="D3" s="468" t="s">
        <v>185</v>
      </c>
      <c r="E3" s="470" t="s">
        <v>186</v>
      </c>
      <c r="F3" s="472" t="s">
        <v>187</v>
      </c>
      <c r="G3" s="54"/>
      <c r="H3" s="466" t="s">
        <v>188</v>
      </c>
      <c r="I3" s="474" t="s">
        <v>189</v>
      </c>
      <c r="J3" s="466" t="s">
        <v>190</v>
      </c>
      <c r="K3" s="457" t="s">
        <v>81</v>
      </c>
      <c r="L3" s="457"/>
      <c r="M3" s="457"/>
      <c r="N3" s="457"/>
      <c r="O3" s="457"/>
      <c r="P3" s="478" t="s">
        <v>191</v>
      </c>
      <c r="Q3" s="480" t="s">
        <v>81</v>
      </c>
      <c r="R3" s="481"/>
      <c r="S3" s="482" t="s">
        <v>192</v>
      </c>
      <c r="T3" s="55" t="s">
        <v>81</v>
      </c>
      <c r="U3" s="466" t="s">
        <v>193</v>
      </c>
      <c r="V3" s="452" t="s">
        <v>2</v>
      </c>
      <c r="W3" s="452"/>
      <c r="X3" s="452"/>
      <c r="Y3" s="452"/>
      <c r="Z3" s="452"/>
      <c r="AA3" s="452"/>
      <c r="AB3" s="452"/>
      <c r="AC3" s="452"/>
      <c r="AD3" s="452"/>
      <c r="AE3" s="452"/>
      <c r="AF3" s="452"/>
      <c r="AG3" s="452"/>
      <c r="AH3" s="452"/>
      <c r="AI3" s="452"/>
      <c r="AJ3" s="452"/>
      <c r="AK3" s="452"/>
      <c r="AL3" s="452"/>
      <c r="AM3" s="452"/>
      <c r="AN3" s="452"/>
      <c r="AO3" s="452"/>
      <c r="AP3" s="452"/>
      <c r="AQ3" s="452"/>
      <c r="AR3" s="452"/>
      <c r="AS3" s="452"/>
      <c r="AT3" s="453" t="s">
        <v>194</v>
      </c>
      <c r="AU3" s="56" t="s">
        <v>195</v>
      </c>
      <c r="AV3" s="455" t="s">
        <v>196</v>
      </c>
      <c r="AW3" s="457" t="s">
        <v>197</v>
      </c>
      <c r="AX3" s="458"/>
      <c r="AY3" s="450" t="s">
        <v>198</v>
      </c>
      <c r="AZ3" s="450" t="s">
        <v>199</v>
      </c>
      <c r="BA3" s="476" t="s">
        <v>200</v>
      </c>
    </row>
    <row r="4" spans="1:53" s="57" customFormat="1" ht="183" thickBot="1" x14ac:dyDescent="0.3">
      <c r="A4" s="463"/>
      <c r="B4" s="465"/>
      <c r="C4" s="467"/>
      <c r="D4" s="469"/>
      <c r="E4" s="471"/>
      <c r="F4" s="473"/>
      <c r="G4" s="58" t="s">
        <v>201</v>
      </c>
      <c r="H4" s="467"/>
      <c r="I4" s="475"/>
      <c r="J4" s="467"/>
      <c r="K4" s="59" t="s">
        <v>202</v>
      </c>
      <c r="L4" s="60" t="s">
        <v>203</v>
      </c>
      <c r="M4" s="60" t="s">
        <v>204</v>
      </c>
      <c r="N4" s="60" t="s">
        <v>205</v>
      </c>
      <c r="O4" s="61" t="s">
        <v>206</v>
      </c>
      <c r="P4" s="479"/>
      <c r="Q4" s="62"/>
      <c r="R4" s="62"/>
      <c r="S4" s="483"/>
      <c r="T4" s="63" t="s">
        <v>207</v>
      </c>
      <c r="U4" s="484"/>
      <c r="V4" s="64" t="s">
        <v>208</v>
      </c>
      <c r="W4" s="65" t="s">
        <v>209</v>
      </c>
      <c r="X4" s="66" t="s">
        <v>210</v>
      </c>
      <c r="Y4" s="66" t="s">
        <v>211</v>
      </c>
      <c r="Z4" s="66" t="s">
        <v>212</v>
      </c>
      <c r="AA4" s="66" t="s">
        <v>124</v>
      </c>
      <c r="AB4" s="67" t="s">
        <v>213</v>
      </c>
      <c r="AC4" s="66" t="s">
        <v>214</v>
      </c>
      <c r="AD4" s="67" t="s">
        <v>215</v>
      </c>
      <c r="AE4" s="66" t="s">
        <v>216</v>
      </c>
      <c r="AF4" s="66" t="s">
        <v>217</v>
      </c>
      <c r="AG4" s="66" t="s">
        <v>218</v>
      </c>
      <c r="AH4" s="66" t="s">
        <v>219</v>
      </c>
      <c r="AI4" s="68" t="s">
        <v>220</v>
      </c>
      <c r="AJ4" s="69" t="s">
        <v>221</v>
      </c>
      <c r="AK4" s="70" t="s">
        <v>222</v>
      </c>
      <c r="AL4" s="71" t="s">
        <v>223</v>
      </c>
      <c r="AM4" s="69" t="s">
        <v>224</v>
      </c>
      <c r="AN4" s="70" t="s">
        <v>225</v>
      </c>
      <c r="AO4" s="72" t="s">
        <v>116</v>
      </c>
      <c r="AP4" s="70" t="s">
        <v>117</v>
      </c>
      <c r="AQ4" s="70" t="s">
        <v>226</v>
      </c>
      <c r="AR4" s="66" t="s">
        <v>227</v>
      </c>
      <c r="AS4" s="73" t="s">
        <v>228</v>
      </c>
      <c r="AT4" s="454"/>
      <c r="AU4" s="74" t="s">
        <v>229</v>
      </c>
      <c r="AV4" s="456"/>
      <c r="AW4" s="75" t="s">
        <v>230</v>
      </c>
      <c r="AX4" s="76" t="s">
        <v>231</v>
      </c>
      <c r="AY4" s="451"/>
      <c r="AZ4" s="451"/>
      <c r="BA4" s="477"/>
    </row>
    <row r="5" spans="1:53" s="57" customFormat="1" x14ac:dyDescent="0.25">
      <c r="A5" s="77">
        <v>1</v>
      </c>
      <c r="B5" s="78" t="s">
        <v>232</v>
      </c>
      <c r="C5" s="79"/>
      <c r="D5" s="80"/>
      <c r="E5" s="81"/>
      <c r="F5" s="82"/>
      <c r="G5" s="83"/>
      <c r="H5" s="84"/>
      <c r="I5" s="84"/>
      <c r="J5" s="85"/>
      <c r="K5" s="82"/>
      <c r="L5" s="86"/>
      <c r="M5" s="86"/>
      <c r="N5" s="86"/>
      <c r="O5" s="83"/>
      <c r="P5" s="87"/>
      <c r="Q5" s="88"/>
      <c r="R5" s="88"/>
      <c r="S5" s="89"/>
      <c r="T5" s="90"/>
      <c r="U5" s="91"/>
      <c r="V5" s="92"/>
      <c r="W5" s="93"/>
      <c r="X5" s="93"/>
      <c r="Y5" s="93"/>
      <c r="Z5" s="94"/>
      <c r="AA5" s="93"/>
      <c r="AB5" s="93"/>
      <c r="AC5" s="93"/>
      <c r="AD5" s="93"/>
      <c r="AE5" s="93"/>
      <c r="AF5" s="93"/>
      <c r="AG5" s="93"/>
      <c r="AH5" s="93"/>
      <c r="AI5" s="95"/>
      <c r="AJ5" s="96"/>
      <c r="AK5" s="96"/>
      <c r="AL5" s="96"/>
      <c r="AM5" s="96"/>
      <c r="AN5" s="97"/>
      <c r="AO5" s="97"/>
      <c r="AP5" s="97"/>
      <c r="AQ5" s="97"/>
      <c r="AR5" s="86"/>
      <c r="AS5" s="98"/>
      <c r="AT5" s="99"/>
      <c r="AU5" s="100"/>
      <c r="AV5" s="101"/>
      <c r="AW5" s="102"/>
      <c r="AX5" s="83"/>
      <c r="AY5" s="103"/>
      <c r="AZ5" s="103"/>
      <c r="BA5" s="104">
        <f>C5+E5+H5+I5+J5+S5+U5+AT5+AV5+AY5+AZ5</f>
        <v>0</v>
      </c>
    </row>
    <row r="6" spans="1:53" s="57" customFormat="1" x14ac:dyDescent="0.25">
      <c r="A6" s="105">
        <v>2</v>
      </c>
      <c r="B6" s="106" t="s">
        <v>233</v>
      </c>
      <c r="C6" s="107"/>
      <c r="D6" s="80"/>
      <c r="E6" s="108"/>
      <c r="F6" s="82"/>
      <c r="G6" s="83"/>
      <c r="H6" s="89"/>
      <c r="I6" s="89"/>
      <c r="J6" s="109"/>
      <c r="K6" s="82"/>
      <c r="L6" s="86"/>
      <c r="M6" s="86"/>
      <c r="N6" s="86"/>
      <c r="O6" s="83"/>
      <c r="P6" s="110"/>
      <c r="Q6" s="88"/>
      <c r="R6" s="88"/>
      <c r="S6" s="89"/>
      <c r="T6" s="111"/>
      <c r="U6" s="91"/>
      <c r="V6" s="112"/>
      <c r="W6" s="112"/>
      <c r="X6" s="112"/>
      <c r="Y6" s="112"/>
      <c r="Z6" s="113"/>
      <c r="AA6" s="112"/>
      <c r="AB6" s="112"/>
      <c r="AC6" s="112"/>
      <c r="AD6" s="112"/>
      <c r="AE6" s="112"/>
      <c r="AF6" s="112"/>
      <c r="AG6" s="112"/>
      <c r="AH6" s="112"/>
      <c r="AI6" s="114"/>
      <c r="AJ6" s="112"/>
      <c r="AK6" s="112"/>
      <c r="AL6" s="112"/>
      <c r="AM6" s="112"/>
      <c r="AN6" s="115"/>
      <c r="AO6" s="115"/>
      <c r="AP6" s="115"/>
      <c r="AQ6" s="115"/>
      <c r="AR6" s="86"/>
      <c r="AS6" s="116"/>
      <c r="AT6" s="99"/>
      <c r="AU6" s="100"/>
      <c r="AV6" s="101"/>
      <c r="AW6" s="102"/>
      <c r="AX6" s="83"/>
      <c r="AY6" s="101"/>
      <c r="AZ6" s="101"/>
      <c r="BA6" s="104">
        <f t="shared" ref="BA6:BA75" si="0">C6+E6+H6+I6+J6+S6+U6+AT6+AV6+AY6+AZ6</f>
        <v>0</v>
      </c>
    </row>
    <row r="7" spans="1:53" s="57" customFormat="1" x14ac:dyDescent="0.25">
      <c r="A7" s="105">
        <v>3</v>
      </c>
      <c r="B7" s="106" t="s">
        <v>234</v>
      </c>
      <c r="C7" s="107"/>
      <c r="D7" s="80"/>
      <c r="E7" s="108"/>
      <c r="F7" s="82"/>
      <c r="G7" s="83"/>
      <c r="H7" s="89"/>
      <c r="I7" s="89"/>
      <c r="J7" s="109"/>
      <c r="K7" s="82"/>
      <c r="L7" s="86"/>
      <c r="M7" s="86"/>
      <c r="N7" s="86"/>
      <c r="O7" s="83"/>
      <c r="P7" s="110"/>
      <c r="Q7" s="88"/>
      <c r="R7" s="88"/>
      <c r="S7" s="89"/>
      <c r="T7" s="111"/>
      <c r="U7" s="91"/>
      <c r="V7" s="112"/>
      <c r="W7" s="112"/>
      <c r="X7" s="112"/>
      <c r="Y7" s="112"/>
      <c r="Z7" s="113"/>
      <c r="AA7" s="112"/>
      <c r="AB7" s="112"/>
      <c r="AC7" s="112"/>
      <c r="AD7" s="112"/>
      <c r="AE7" s="112"/>
      <c r="AF7" s="112"/>
      <c r="AG7" s="112"/>
      <c r="AH7" s="112"/>
      <c r="AI7" s="114"/>
      <c r="AJ7" s="112"/>
      <c r="AK7" s="112"/>
      <c r="AL7" s="112"/>
      <c r="AM7" s="112"/>
      <c r="AN7" s="115"/>
      <c r="AO7" s="115"/>
      <c r="AP7" s="115"/>
      <c r="AQ7" s="115"/>
      <c r="AR7" s="86"/>
      <c r="AS7" s="98"/>
      <c r="AT7" s="99"/>
      <c r="AU7" s="100"/>
      <c r="AV7" s="101"/>
      <c r="AW7" s="102"/>
      <c r="AX7" s="83"/>
      <c r="AY7" s="101"/>
      <c r="AZ7" s="101"/>
      <c r="BA7" s="104">
        <f t="shared" si="0"/>
        <v>0</v>
      </c>
    </row>
    <row r="8" spans="1:53" s="57" customFormat="1" x14ac:dyDescent="0.25">
      <c r="A8" s="105">
        <v>4</v>
      </c>
      <c r="B8" s="106" t="s">
        <v>235</v>
      </c>
      <c r="C8" s="107"/>
      <c r="D8" s="80"/>
      <c r="E8" s="108"/>
      <c r="F8" s="82"/>
      <c r="G8" s="83"/>
      <c r="H8" s="89"/>
      <c r="I8" s="89"/>
      <c r="J8" s="109"/>
      <c r="K8" s="82"/>
      <c r="L8" s="86"/>
      <c r="M8" s="86"/>
      <c r="N8" s="86"/>
      <c r="O8" s="83"/>
      <c r="P8" s="110"/>
      <c r="Q8" s="88"/>
      <c r="R8" s="88"/>
      <c r="S8" s="89"/>
      <c r="T8" s="111"/>
      <c r="U8" s="91"/>
      <c r="V8" s="112"/>
      <c r="W8" s="112"/>
      <c r="X8" s="112"/>
      <c r="Y8" s="112"/>
      <c r="Z8" s="113"/>
      <c r="AA8" s="112"/>
      <c r="AB8" s="112"/>
      <c r="AC8" s="112"/>
      <c r="AD8" s="112"/>
      <c r="AE8" s="112"/>
      <c r="AF8" s="112"/>
      <c r="AG8" s="112"/>
      <c r="AH8" s="112"/>
      <c r="AI8" s="114"/>
      <c r="AJ8" s="112"/>
      <c r="AK8" s="112"/>
      <c r="AL8" s="112"/>
      <c r="AM8" s="112"/>
      <c r="AN8" s="115"/>
      <c r="AO8" s="115"/>
      <c r="AP8" s="115"/>
      <c r="AQ8" s="115"/>
      <c r="AR8" s="86"/>
      <c r="AS8" s="116"/>
      <c r="AT8" s="99"/>
      <c r="AU8" s="100"/>
      <c r="AV8" s="101"/>
      <c r="AW8" s="102"/>
      <c r="AX8" s="83"/>
      <c r="AY8" s="101"/>
      <c r="AZ8" s="101"/>
      <c r="BA8" s="104">
        <f t="shared" si="0"/>
        <v>0</v>
      </c>
    </row>
    <row r="9" spans="1:53" s="57" customFormat="1" x14ac:dyDescent="0.25">
      <c r="A9" s="105">
        <v>5</v>
      </c>
      <c r="B9" s="106" t="s">
        <v>236</v>
      </c>
      <c r="C9" s="107"/>
      <c r="D9" s="80"/>
      <c r="E9" s="108"/>
      <c r="F9" s="82"/>
      <c r="G9" s="83"/>
      <c r="H9" s="89"/>
      <c r="I9" s="89"/>
      <c r="J9" s="109"/>
      <c r="K9" s="82"/>
      <c r="L9" s="86"/>
      <c r="M9" s="86"/>
      <c r="N9" s="86"/>
      <c r="O9" s="83"/>
      <c r="P9" s="110"/>
      <c r="Q9" s="88"/>
      <c r="R9" s="88"/>
      <c r="S9" s="89"/>
      <c r="T9" s="111"/>
      <c r="U9" s="91"/>
      <c r="V9" s="112"/>
      <c r="W9" s="112"/>
      <c r="X9" s="112"/>
      <c r="Y9" s="112"/>
      <c r="Z9" s="113"/>
      <c r="AA9" s="112"/>
      <c r="AB9" s="112"/>
      <c r="AC9" s="112"/>
      <c r="AD9" s="112"/>
      <c r="AE9" s="112"/>
      <c r="AF9" s="112"/>
      <c r="AG9" s="112"/>
      <c r="AH9" s="112"/>
      <c r="AI9" s="114"/>
      <c r="AJ9" s="112"/>
      <c r="AK9" s="112"/>
      <c r="AL9" s="112"/>
      <c r="AM9" s="112"/>
      <c r="AN9" s="115"/>
      <c r="AO9" s="115"/>
      <c r="AP9" s="115"/>
      <c r="AQ9" s="115"/>
      <c r="AR9" s="86"/>
      <c r="AS9" s="116"/>
      <c r="AT9" s="99"/>
      <c r="AU9" s="100"/>
      <c r="AV9" s="101"/>
      <c r="AW9" s="102"/>
      <c r="AX9" s="83"/>
      <c r="AY9" s="101"/>
      <c r="AZ9" s="101"/>
      <c r="BA9" s="104">
        <f t="shared" si="0"/>
        <v>0</v>
      </c>
    </row>
    <row r="10" spans="1:53" s="57" customFormat="1" x14ac:dyDescent="0.25">
      <c r="A10" s="105">
        <v>6</v>
      </c>
      <c r="B10" s="106" t="s">
        <v>237</v>
      </c>
      <c r="C10" s="107"/>
      <c r="D10" s="80"/>
      <c r="E10" s="108"/>
      <c r="F10" s="82"/>
      <c r="G10" s="83"/>
      <c r="H10" s="89"/>
      <c r="I10" s="89"/>
      <c r="J10" s="109"/>
      <c r="K10" s="82"/>
      <c r="L10" s="86"/>
      <c r="M10" s="86"/>
      <c r="N10" s="86"/>
      <c r="O10" s="83"/>
      <c r="P10" s="110"/>
      <c r="Q10" s="88"/>
      <c r="R10" s="88"/>
      <c r="S10" s="89"/>
      <c r="T10" s="111"/>
      <c r="U10" s="91"/>
      <c r="V10" s="112"/>
      <c r="W10" s="112"/>
      <c r="X10" s="112"/>
      <c r="Y10" s="112"/>
      <c r="Z10" s="113"/>
      <c r="AA10" s="112"/>
      <c r="AB10" s="112"/>
      <c r="AC10" s="112"/>
      <c r="AD10" s="112"/>
      <c r="AE10" s="112"/>
      <c r="AF10" s="112"/>
      <c r="AG10" s="112"/>
      <c r="AH10" s="112"/>
      <c r="AI10" s="114"/>
      <c r="AJ10" s="112"/>
      <c r="AK10" s="112"/>
      <c r="AL10" s="112"/>
      <c r="AM10" s="112"/>
      <c r="AN10" s="115"/>
      <c r="AO10" s="115"/>
      <c r="AP10" s="115"/>
      <c r="AQ10" s="115"/>
      <c r="AR10" s="86"/>
      <c r="AS10" s="116"/>
      <c r="AT10" s="99"/>
      <c r="AU10" s="100"/>
      <c r="AV10" s="101"/>
      <c r="AW10" s="102"/>
      <c r="AX10" s="83"/>
      <c r="AY10" s="101"/>
      <c r="AZ10" s="101"/>
      <c r="BA10" s="104">
        <f t="shared" si="0"/>
        <v>0</v>
      </c>
    </row>
    <row r="11" spans="1:53" s="57" customFormat="1" x14ac:dyDescent="0.25">
      <c r="A11" s="105">
        <v>7</v>
      </c>
      <c r="B11" s="106" t="s">
        <v>238</v>
      </c>
      <c r="C11" s="107"/>
      <c r="D11" s="80"/>
      <c r="E11" s="108"/>
      <c r="F11" s="82"/>
      <c r="G11" s="83"/>
      <c r="H11" s="89"/>
      <c r="I11" s="89"/>
      <c r="J11" s="109"/>
      <c r="K11" s="82"/>
      <c r="L11" s="86"/>
      <c r="M11" s="86"/>
      <c r="N11" s="86"/>
      <c r="O11" s="83"/>
      <c r="P11" s="110"/>
      <c r="Q11" s="88"/>
      <c r="R11" s="88"/>
      <c r="S11" s="89"/>
      <c r="T11" s="111"/>
      <c r="U11" s="91"/>
      <c r="V11" s="112"/>
      <c r="W11" s="112"/>
      <c r="X11" s="112"/>
      <c r="Y11" s="112"/>
      <c r="Z11" s="113"/>
      <c r="AA11" s="112"/>
      <c r="AB11" s="112"/>
      <c r="AC11" s="112"/>
      <c r="AD11" s="112"/>
      <c r="AE11" s="112"/>
      <c r="AF11" s="112"/>
      <c r="AG11" s="112"/>
      <c r="AH11" s="112"/>
      <c r="AI11" s="114"/>
      <c r="AJ11" s="112"/>
      <c r="AK11" s="112"/>
      <c r="AL11" s="112"/>
      <c r="AM11" s="112"/>
      <c r="AN11" s="115"/>
      <c r="AO11" s="115"/>
      <c r="AP11" s="115"/>
      <c r="AQ11" s="115"/>
      <c r="AR11" s="86"/>
      <c r="AS11" s="116"/>
      <c r="AT11" s="99"/>
      <c r="AU11" s="100"/>
      <c r="AV11" s="101"/>
      <c r="AW11" s="102"/>
      <c r="AX11" s="83"/>
      <c r="AY11" s="101"/>
      <c r="AZ11" s="101"/>
      <c r="BA11" s="104">
        <f t="shared" si="0"/>
        <v>0</v>
      </c>
    </row>
    <row r="12" spans="1:53" s="57" customFormat="1" x14ac:dyDescent="0.25">
      <c r="A12" s="105">
        <v>8</v>
      </c>
      <c r="B12" s="106" t="s">
        <v>239</v>
      </c>
      <c r="C12" s="107"/>
      <c r="D12" s="80"/>
      <c r="E12" s="108"/>
      <c r="F12" s="82"/>
      <c r="G12" s="83"/>
      <c r="H12" s="89"/>
      <c r="I12" s="89"/>
      <c r="J12" s="109"/>
      <c r="K12" s="82"/>
      <c r="L12" s="86"/>
      <c r="M12" s="86"/>
      <c r="N12" s="86"/>
      <c r="O12" s="83"/>
      <c r="P12" s="110"/>
      <c r="Q12" s="88"/>
      <c r="R12" s="88"/>
      <c r="S12" s="89"/>
      <c r="T12" s="111"/>
      <c r="U12" s="91"/>
      <c r="V12" s="112"/>
      <c r="W12" s="112"/>
      <c r="X12" s="112"/>
      <c r="Y12" s="112"/>
      <c r="Z12" s="113"/>
      <c r="AA12" s="112"/>
      <c r="AB12" s="112"/>
      <c r="AC12" s="112"/>
      <c r="AD12" s="112"/>
      <c r="AE12" s="112"/>
      <c r="AF12" s="112"/>
      <c r="AG12" s="112"/>
      <c r="AH12" s="112"/>
      <c r="AI12" s="114"/>
      <c r="AJ12" s="112"/>
      <c r="AK12" s="112"/>
      <c r="AL12" s="112"/>
      <c r="AM12" s="112"/>
      <c r="AN12" s="115"/>
      <c r="AO12" s="115"/>
      <c r="AP12" s="115"/>
      <c r="AQ12" s="115"/>
      <c r="AR12" s="86"/>
      <c r="AS12" s="116"/>
      <c r="AT12" s="99"/>
      <c r="AU12" s="100"/>
      <c r="AV12" s="101"/>
      <c r="AW12" s="102"/>
      <c r="AX12" s="83"/>
      <c r="AY12" s="101"/>
      <c r="AZ12" s="101"/>
      <c r="BA12" s="104">
        <f t="shared" si="0"/>
        <v>0</v>
      </c>
    </row>
    <row r="13" spans="1:53" s="57" customFormat="1" x14ac:dyDescent="0.25">
      <c r="A13" s="105">
        <v>9</v>
      </c>
      <c r="B13" s="106" t="s">
        <v>240</v>
      </c>
      <c r="C13" s="107"/>
      <c r="D13" s="80"/>
      <c r="E13" s="108"/>
      <c r="F13" s="82"/>
      <c r="G13" s="83"/>
      <c r="H13" s="89"/>
      <c r="I13" s="89"/>
      <c r="J13" s="109"/>
      <c r="K13" s="82"/>
      <c r="L13" s="86"/>
      <c r="M13" s="86"/>
      <c r="N13" s="86"/>
      <c r="O13" s="83"/>
      <c r="P13" s="110"/>
      <c r="Q13" s="88"/>
      <c r="R13" s="88"/>
      <c r="S13" s="89"/>
      <c r="T13" s="111"/>
      <c r="U13" s="91"/>
      <c r="V13" s="112"/>
      <c r="W13" s="112"/>
      <c r="X13" s="112"/>
      <c r="Y13" s="112"/>
      <c r="Z13" s="113"/>
      <c r="AA13" s="112"/>
      <c r="AB13" s="112"/>
      <c r="AC13" s="112"/>
      <c r="AD13" s="112"/>
      <c r="AE13" s="112"/>
      <c r="AF13" s="112"/>
      <c r="AG13" s="112"/>
      <c r="AH13" s="112"/>
      <c r="AI13" s="114"/>
      <c r="AJ13" s="112"/>
      <c r="AK13" s="112"/>
      <c r="AL13" s="112"/>
      <c r="AM13" s="112"/>
      <c r="AN13" s="115"/>
      <c r="AO13" s="115"/>
      <c r="AP13" s="115"/>
      <c r="AQ13" s="115"/>
      <c r="AR13" s="86"/>
      <c r="AS13" s="116"/>
      <c r="AT13" s="99"/>
      <c r="AU13" s="100"/>
      <c r="AV13" s="101"/>
      <c r="AW13" s="102"/>
      <c r="AX13" s="83"/>
      <c r="AY13" s="101"/>
      <c r="AZ13" s="101"/>
      <c r="BA13" s="104">
        <f t="shared" si="0"/>
        <v>0</v>
      </c>
    </row>
    <row r="14" spans="1:53" s="57" customFormat="1" x14ac:dyDescent="0.25">
      <c r="A14" s="105">
        <v>10</v>
      </c>
      <c r="B14" s="106" t="s">
        <v>241</v>
      </c>
      <c r="C14" s="107"/>
      <c r="D14" s="80"/>
      <c r="E14" s="108"/>
      <c r="F14" s="82"/>
      <c r="G14" s="83"/>
      <c r="H14" s="89"/>
      <c r="I14" s="89"/>
      <c r="J14" s="109"/>
      <c r="K14" s="82"/>
      <c r="L14" s="86"/>
      <c r="M14" s="86"/>
      <c r="N14" s="86"/>
      <c r="O14" s="83"/>
      <c r="P14" s="110"/>
      <c r="Q14" s="88"/>
      <c r="R14" s="88"/>
      <c r="S14" s="89"/>
      <c r="T14" s="111"/>
      <c r="U14" s="91"/>
      <c r="V14" s="112"/>
      <c r="W14" s="112"/>
      <c r="X14" s="112"/>
      <c r="Y14" s="112"/>
      <c r="Z14" s="113"/>
      <c r="AA14" s="112"/>
      <c r="AB14" s="112"/>
      <c r="AC14" s="112"/>
      <c r="AD14" s="112"/>
      <c r="AE14" s="112"/>
      <c r="AF14" s="112"/>
      <c r="AG14" s="112"/>
      <c r="AH14" s="112"/>
      <c r="AI14" s="114"/>
      <c r="AJ14" s="112"/>
      <c r="AK14" s="112"/>
      <c r="AL14" s="112"/>
      <c r="AM14" s="112"/>
      <c r="AN14" s="115"/>
      <c r="AO14" s="115"/>
      <c r="AP14" s="115"/>
      <c r="AQ14" s="115"/>
      <c r="AR14" s="86"/>
      <c r="AS14" s="116"/>
      <c r="AT14" s="99"/>
      <c r="AU14" s="100"/>
      <c r="AV14" s="101"/>
      <c r="AW14" s="102"/>
      <c r="AX14" s="83"/>
      <c r="AY14" s="101"/>
      <c r="AZ14" s="101"/>
      <c r="BA14" s="104">
        <f t="shared" si="0"/>
        <v>0</v>
      </c>
    </row>
    <row r="15" spans="1:53" s="57" customFormat="1" x14ac:dyDescent="0.25">
      <c r="A15" s="105">
        <v>11</v>
      </c>
      <c r="B15" s="106" t="s">
        <v>242</v>
      </c>
      <c r="C15" s="107"/>
      <c r="D15" s="80"/>
      <c r="E15" s="108"/>
      <c r="F15" s="82"/>
      <c r="G15" s="83"/>
      <c r="H15" s="89"/>
      <c r="I15" s="89"/>
      <c r="J15" s="109"/>
      <c r="K15" s="82"/>
      <c r="L15" s="86"/>
      <c r="M15" s="86"/>
      <c r="N15" s="86"/>
      <c r="O15" s="83"/>
      <c r="P15" s="110"/>
      <c r="Q15" s="88"/>
      <c r="R15" s="88"/>
      <c r="S15" s="89"/>
      <c r="T15" s="111"/>
      <c r="U15" s="91"/>
      <c r="V15" s="112"/>
      <c r="W15" s="112"/>
      <c r="X15" s="112"/>
      <c r="Y15" s="112"/>
      <c r="Z15" s="113"/>
      <c r="AA15" s="112"/>
      <c r="AB15" s="112"/>
      <c r="AC15" s="112"/>
      <c r="AD15" s="112"/>
      <c r="AE15" s="112"/>
      <c r="AF15" s="112"/>
      <c r="AG15" s="112"/>
      <c r="AH15" s="112"/>
      <c r="AI15" s="114"/>
      <c r="AJ15" s="112"/>
      <c r="AK15" s="112"/>
      <c r="AL15" s="112"/>
      <c r="AM15" s="112"/>
      <c r="AN15" s="115"/>
      <c r="AO15" s="115"/>
      <c r="AP15" s="115"/>
      <c r="AQ15" s="115"/>
      <c r="AR15" s="86"/>
      <c r="AS15" s="116"/>
      <c r="AT15" s="99"/>
      <c r="AU15" s="100"/>
      <c r="AV15" s="101"/>
      <c r="AW15" s="102"/>
      <c r="AX15" s="83"/>
      <c r="AY15" s="101"/>
      <c r="AZ15" s="101"/>
      <c r="BA15" s="104">
        <f t="shared" si="0"/>
        <v>0</v>
      </c>
    </row>
    <row r="16" spans="1:53" s="57" customFormat="1" x14ac:dyDescent="0.25">
      <c r="A16" s="105">
        <v>12</v>
      </c>
      <c r="B16" s="106" t="s">
        <v>243</v>
      </c>
      <c r="C16" s="107"/>
      <c r="D16" s="80"/>
      <c r="E16" s="108"/>
      <c r="F16" s="82"/>
      <c r="G16" s="83"/>
      <c r="H16" s="89"/>
      <c r="I16" s="89"/>
      <c r="J16" s="109"/>
      <c r="K16" s="82"/>
      <c r="L16" s="86"/>
      <c r="M16" s="86"/>
      <c r="N16" s="86"/>
      <c r="O16" s="83"/>
      <c r="P16" s="110"/>
      <c r="Q16" s="88"/>
      <c r="R16" s="88"/>
      <c r="S16" s="89"/>
      <c r="T16" s="111"/>
      <c r="U16" s="91"/>
      <c r="V16" s="112"/>
      <c r="W16" s="112"/>
      <c r="X16" s="112"/>
      <c r="Y16" s="112"/>
      <c r="Z16" s="113"/>
      <c r="AA16" s="112"/>
      <c r="AB16" s="112"/>
      <c r="AC16" s="112"/>
      <c r="AD16" s="112"/>
      <c r="AE16" s="112"/>
      <c r="AF16" s="112"/>
      <c r="AG16" s="112"/>
      <c r="AH16" s="112"/>
      <c r="AI16" s="114"/>
      <c r="AJ16" s="112"/>
      <c r="AK16" s="112"/>
      <c r="AL16" s="112"/>
      <c r="AM16" s="112"/>
      <c r="AN16" s="115"/>
      <c r="AO16" s="115"/>
      <c r="AP16" s="115"/>
      <c r="AQ16" s="115"/>
      <c r="AR16" s="86"/>
      <c r="AS16" s="116"/>
      <c r="AT16" s="99"/>
      <c r="AU16" s="100"/>
      <c r="AV16" s="101"/>
      <c r="AW16" s="102"/>
      <c r="AX16" s="83"/>
      <c r="AY16" s="101"/>
      <c r="AZ16" s="101"/>
      <c r="BA16" s="104">
        <f t="shared" si="0"/>
        <v>0</v>
      </c>
    </row>
    <row r="17" spans="1:53" s="57" customFormat="1" x14ac:dyDescent="0.25">
      <c r="A17" s="105">
        <v>13</v>
      </c>
      <c r="B17" s="106" t="s">
        <v>244</v>
      </c>
      <c r="C17" s="107"/>
      <c r="D17" s="80"/>
      <c r="E17" s="108"/>
      <c r="F17" s="82"/>
      <c r="G17" s="83"/>
      <c r="H17" s="89"/>
      <c r="I17" s="89"/>
      <c r="J17" s="109"/>
      <c r="K17" s="82"/>
      <c r="L17" s="86"/>
      <c r="M17" s="86"/>
      <c r="N17" s="86"/>
      <c r="O17" s="83"/>
      <c r="P17" s="110"/>
      <c r="Q17" s="88"/>
      <c r="R17" s="88"/>
      <c r="S17" s="89"/>
      <c r="T17" s="111"/>
      <c r="U17" s="91"/>
      <c r="V17" s="112"/>
      <c r="W17" s="112"/>
      <c r="X17" s="112"/>
      <c r="Y17" s="112"/>
      <c r="Z17" s="113"/>
      <c r="AA17" s="112"/>
      <c r="AB17" s="112"/>
      <c r="AC17" s="112"/>
      <c r="AD17" s="112"/>
      <c r="AE17" s="112"/>
      <c r="AF17" s="112"/>
      <c r="AG17" s="112"/>
      <c r="AH17" s="112"/>
      <c r="AI17" s="114"/>
      <c r="AJ17" s="112"/>
      <c r="AK17" s="112"/>
      <c r="AL17" s="112"/>
      <c r="AM17" s="112"/>
      <c r="AN17" s="115"/>
      <c r="AO17" s="115"/>
      <c r="AP17" s="115"/>
      <c r="AQ17" s="115"/>
      <c r="AR17" s="86"/>
      <c r="AS17" s="116"/>
      <c r="AT17" s="99"/>
      <c r="AU17" s="100"/>
      <c r="AV17" s="101"/>
      <c r="AW17" s="102"/>
      <c r="AX17" s="83"/>
      <c r="AY17" s="101"/>
      <c r="AZ17" s="101"/>
      <c r="BA17" s="104">
        <f t="shared" si="0"/>
        <v>0</v>
      </c>
    </row>
    <row r="18" spans="1:53" s="57" customFormat="1" x14ac:dyDescent="0.25">
      <c r="A18" s="105">
        <v>14</v>
      </c>
      <c r="B18" s="106" t="s">
        <v>245</v>
      </c>
      <c r="C18" s="107"/>
      <c r="D18" s="80"/>
      <c r="E18" s="108"/>
      <c r="F18" s="82"/>
      <c r="G18" s="83"/>
      <c r="H18" s="89"/>
      <c r="I18" s="89"/>
      <c r="J18" s="109"/>
      <c r="K18" s="82"/>
      <c r="L18" s="86"/>
      <c r="M18" s="86"/>
      <c r="N18" s="86"/>
      <c r="O18" s="83"/>
      <c r="P18" s="110"/>
      <c r="Q18" s="88"/>
      <c r="R18" s="88"/>
      <c r="S18" s="89"/>
      <c r="T18" s="111"/>
      <c r="U18" s="91"/>
      <c r="V18" s="112"/>
      <c r="W18" s="112"/>
      <c r="X18" s="112"/>
      <c r="Y18" s="112"/>
      <c r="Z18" s="113"/>
      <c r="AA18" s="112"/>
      <c r="AB18" s="112"/>
      <c r="AC18" s="112"/>
      <c r="AD18" s="112"/>
      <c r="AE18" s="112"/>
      <c r="AF18" s="112"/>
      <c r="AG18" s="112"/>
      <c r="AH18" s="112"/>
      <c r="AI18" s="114"/>
      <c r="AJ18" s="112"/>
      <c r="AK18" s="112"/>
      <c r="AL18" s="112"/>
      <c r="AM18" s="112"/>
      <c r="AN18" s="115"/>
      <c r="AO18" s="115"/>
      <c r="AP18" s="115"/>
      <c r="AQ18" s="115"/>
      <c r="AR18" s="86"/>
      <c r="AS18" s="116"/>
      <c r="AT18" s="99"/>
      <c r="AU18" s="100"/>
      <c r="AV18" s="101"/>
      <c r="AW18" s="102"/>
      <c r="AX18" s="83"/>
      <c r="AY18" s="101"/>
      <c r="AZ18" s="101"/>
      <c r="BA18" s="104">
        <f t="shared" si="0"/>
        <v>0</v>
      </c>
    </row>
    <row r="19" spans="1:53" s="57" customFormat="1" x14ac:dyDescent="0.25">
      <c r="A19" s="105">
        <v>15</v>
      </c>
      <c r="B19" s="106" t="s">
        <v>246</v>
      </c>
      <c r="C19" s="107"/>
      <c r="D19" s="80"/>
      <c r="E19" s="108"/>
      <c r="F19" s="82"/>
      <c r="G19" s="83"/>
      <c r="H19" s="89"/>
      <c r="I19" s="89"/>
      <c r="J19" s="109"/>
      <c r="K19" s="82"/>
      <c r="L19" s="86"/>
      <c r="M19" s="86"/>
      <c r="N19" s="86"/>
      <c r="O19" s="83"/>
      <c r="P19" s="110"/>
      <c r="Q19" s="88"/>
      <c r="R19" s="88"/>
      <c r="S19" s="89"/>
      <c r="T19" s="111"/>
      <c r="U19" s="91"/>
      <c r="V19" s="112"/>
      <c r="W19" s="112"/>
      <c r="X19" s="112"/>
      <c r="Y19" s="112"/>
      <c r="Z19" s="113"/>
      <c r="AA19" s="112"/>
      <c r="AB19" s="112"/>
      <c r="AC19" s="112"/>
      <c r="AD19" s="112"/>
      <c r="AE19" s="112"/>
      <c r="AF19" s="112"/>
      <c r="AG19" s="112"/>
      <c r="AH19" s="112"/>
      <c r="AI19" s="114"/>
      <c r="AJ19" s="112"/>
      <c r="AK19" s="112"/>
      <c r="AL19" s="112"/>
      <c r="AM19" s="112"/>
      <c r="AN19" s="115"/>
      <c r="AO19" s="115"/>
      <c r="AP19" s="115"/>
      <c r="AQ19" s="115"/>
      <c r="AR19" s="86"/>
      <c r="AS19" s="116"/>
      <c r="AT19" s="99"/>
      <c r="AU19" s="100"/>
      <c r="AV19" s="101"/>
      <c r="AW19" s="102"/>
      <c r="AX19" s="83"/>
      <c r="AY19" s="101"/>
      <c r="AZ19" s="101"/>
      <c r="BA19" s="104">
        <f t="shared" si="0"/>
        <v>0</v>
      </c>
    </row>
    <row r="20" spans="1:53" s="57" customFormat="1" x14ac:dyDescent="0.25">
      <c r="A20" s="105">
        <v>16</v>
      </c>
      <c r="B20" s="106" t="s">
        <v>247</v>
      </c>
      <c r="C20" s="107"/>
      <c r="D20" s="80"/>
      <c r="E20" s="108"/>
      <c r="F20" s="82"/>
      <c r="G20" s="83"/>
      <c r="H20" s="89"/>
      <c r="I20" s="89"/>
      <c r="J20" s="109"/>
      <c r="K20" s="82"/>
      <c r="L20" s="86"/>
      <c r="M20" s="86"/>
      <c r="N20" s="86"/>
      <c r="O20" s="83"/>
      <c r="P20" s="110"/>
      <c r="Q20" s="88"/>
      <c r="R20" s="88"/>
      <c r="S20" s="89"/>
      <c r="T20" s="111"/>
      <c r="U20" s="91"/>
      <c r="V20" s="112"/>
      <c r="W20" s="112"/>
      <c r="X20" s="112"/>
      <c r="Y20" s="112"/>
      <c r="Z20" s="113"/>
      <c r="AA20" s="112"/>
      <c r="AB20" s="112"/>
      <c r="AC20" s="112"/>
      <c r="AD20" s="112"/>
      <c r="AE20" s="112"/>
      <c r="AF20" s="112"/>
      <c r="AG20" s="112"/>
      <c r="AH20" s="112"/>
      <c r="AI20" s="114"/>
      <c r="AJ20" s="112"/>
      <c r="AK20" s="112"/>
      <c r="AL20" s="112"/>
      <c r="AM20" s="112"/>
      <c r="AN20" s="115"/>
      <c r="AO20" s="115"/>
      <c r="AP20" s="115"/>
      <c r="AQ20" s="115"/>
      <c r="AR20" s="86"/>
      <c r="AS20" s="116"/>
      <c r="AT20" s="99"/>
      <c r="AU20" s="100"/>
      <c r="AV20" s="101"/>
      <c r="AW20" s="102"/>
      <c r="AX20" s="83"/>
      <c r="AY20" s="101"/>
      <c r="AZ20" s="101"/>
      <c r="BA20" s="104">
        <f t="shared" si="0"/>
        <v>0</v>
      </c>
    </row>
    <row r="21" spans="1:53" s="57" customFormat="1" x14ac:dyDescent="0.25">
      <c r="A21" s="105">
        <v>17</v>
      </c>
      <c r="B21" s="106" t="s">
        <v>248</v>
      </c>
      <c r="C21" s="107"/>
      <c r="D21" s="80"/>
      <c r="E21" s="108"/>
      <c r="F21" s="82"/>
      <c r="G21" s="83"/>
      <c r="H21" s="89"/>
      <c r="I21" s="89"/>
      <c r="J21" s="109"/>
      <c r="K21" s="82"/>
      <c r="L21" s="86"/>
      <c r="M21" s="86"/>
      <c r="N21" s="86"/>
      <c r="O21" s="83"/>
      <c r="P21" s="110"/>
      <c r="Q21" s="88"/>
      <c r="R21" s="88"/>
      <c r="S21" s="89"/>
      <c r="T21" s="111"/>
      <c r="U21" s="91"/>
      <c r="V21" s="112"/>
      <c r="W21" s="112"/>
      <c r="X21" s="112"/>
      <c r="Y21" s="112"/>
      <c r="Z21" s="113"/>
      <c r="AA21" s="112"/>
      <c r="AB21" s="112"/>
      <c r="AC21" s="112"/>
      <c r="AD21" s="112"/>
      <c r="AE21" s="112"/>
      <c r="AF21" s="112"/>
      <c r="AG21" s="112"/>
      <c r="AH21" s="112"/>
      <c r="AI21" s="114"/>
      <c r="AJ21" s="112"/>
      <c r="AK21" s="112"/>
      <c r="AL21" s="112"/>
      <c r="AM21" s="112"/>
      <c r="AN21" s="115"/>
      <c r="AO21" s="115"/>
      <c r="AP21" s="115"/>
      <c r="AQ21" s="115"/>
      <c r="AR21" s="86"/>
      <c r="AS21" s="116"/>
      <c r="AT21" s="99"/>
      <c r="AU21" s="100"/>
      <c r="AV21" s="101"/>
      <c r="AW21" s="102"/>
      <c r="AX21" s="83"/>
      <c r="AY21" s="101"/>
      <c r="AZ21" s="101"/>
      <c r="BA21" s="104">
        <f t="shared" si="0"/>
        <v>0</v>
      </c>
    </row>
    <row r="22" spans="1:53" s="57" customFormat="1" x14ac:dyDescent="0.25">
      <c r="A22" s="105">
        <v>18</v>
      </c>
      <c r="B22" s="106" t="s">
        <v>249</v>
      </c>
      <c r="C22" s="107"/>
      <c r="D22" s="80"/>
      <c r="E22" s="108"/>
      <c r="F22" s="82"/>
      <c r="G22" s="83"/>
      <c r="H22" s="89"/>
      <c r="I22" s="89"/>
      <c r="J22" s="109"/>
      <c r="K22" s="82"/>
      <c r="L22" s="86"/>
      <c r="M22" s="86"/>
      <c r="N22" s="86"/>
      <c r="O22" s="83"/>
      <c r="P22" s="110"/>
      <c r="Q22" s="88"/>
      <c r="R22" s="88"/>
      <c r="S22" s="89"/>
      <c r="T22" s="111"/>
      <c r="U22" s="91"/>
      <c r="V22" s="112"/>
      <c r="W22" s="112"/>
      <c r="X22" s="112"/>
      <c r="Y22" s="112"/>
      <c r="Z22" s="113"/>
      <c r="AA22" s="112"/>
      <c r="AB22" s="112"/>
      <c r="AC22" s="112"/>
      <c r="AD22" s="112"/>
      <c r="AE22" s="112"/>
      <c r="AF22" s="112"/>
      <c r="AG22" s="112"/>
      <c r="AH22" s="112"/>
      <c r="AI22" s="114"/>
      <c r="AJ22" s="112"/>
      <c r="AK22" s="112"/>
      <c r="AL22" s="112"/>
      <c r="AM22" s="112"/>
      <c r="AN22" s="115"/>
      <c r="AO22" s="115"/>
      <c r="AP22" s="115"/>
      <c r="AQ22" s="115"/>
      <c r="AR22" s="86"/>
      <c r="AS22" s="116"/>
      <c r="AT22" s="99"/>
      <c r="AU22" s="100"/>
      <c r="AV22" s="101"/>
      <c r="AW22" s="102"/>
      <c r="AX22" s="83"/>
      <c r="AY22" s="101"/>
      <c r="AZ22" s="101"/>
      <c r="BA22" s="104">
        <f t="shared" si="0"/>
        <v>0</v>
      </c>
    </row>
    <row r="23" spans="1:53" s="57" customFormat="1" x14ac:dyDescent="0.25">
      <c r="A23" s="105">
        <v>19</v>
      </c>
      <c r="B23" s="106" t="s">
        <v>250</v>
      </c>
      <c r="C23" s="107"/>
      <c r="D23" s="80"/>
      <c r="E23" s="108"/>
      <c r="F23" s="82"/>
      <c r="G23" s="83"/>
      <c r="H23" s="89"/>
      <c r="I23" s="89"/>
      <c r="J23" s="109"/>
      <c r="K23" s="82"/>
      <c r="L23" s="86"/>
      <c r="M23" s="86"/>
      <c r="N23" s="86"/>
      <c r="O23" s="83"/>
      <c r="P23" s="110"/>
      <c r="Q23" s="88"/>
      <c r="R23" s="88"/>
      <c r="S23" s="89"/>
      <c r="T23" s="111"/>
      <c r="U23" s="91"/>
      <c r="V23" s="112"/>
      <c r="W23" s="112"/>
      <c r="X23" s="112"/>
      <c r="Y23" s="112"/>
      <c r="Z23" s="113"/>
      <c r="AA23" s="112"/>
      <c r="AB23" s="112"/>
      <c r="AC23" s="112"/>
      <c r="AD23" s="112"/>
      <c r="AE23" s="112"/>
      <c r="AF23" s="112"/>
      <c r="AG23" s="112"/>
      <c r="AH23" s="112"/>
      <c r="AI23" s="114"/>
      <c r="AJ23" s="112"/>
      <c r="AK23" s="112"/>
      <c r="AL23" s="112"/>
      <c r="AM23" s="112"/>
      <c r="AN23" s="115"/>
      <c r="AO23" s="115"/>
      <c r="AP23" s="115"/>
      <c r="AQ23" s="115"/>
      <c r="AR23" s="86"/>
      <c r="AS23" s="116"/>
      <c r="AT23" s="99"/>
      <c r="AU23" s="100"/>
      <c r="AV23" s="101"/>
      <c r="AW23" s="102"/>
      <c r="AX23" s="83"/>
      <c r="AY23" s="101"/>
      <c r="AZ23" s="101"/>
      <c r="BA23" s="104">
        <f t="shared" si="0"/>
        <v>0</v>
      </c>
    </row>
    <row r="24" spans="1:53" s="57" customFormat="1" x14ac:dyDescent="0.25">
      <c r="A24" s="105">
        <v>20</v>
      </c>
      <c r="B24" s="106" t="s">
        <v>251</v>
      </c>
      <c r="C24" s="107"/>
      <c r="D24" s="80"/>
      <c r="E24" s="108"/>
      <c r="F24" s="82"/>
      <c r="G24" s="83"/>
      <c r="H24" s="89"/>
      <c r="I24" s="89"/>
      <c r="J24" s="109"/>
      <c r="K24" s="82"/>
      <c r="L24" s="86"/>
      <c r="M24" s="86"/>
      <c r="N24" s="86"/>
      <c r="O24" s="83"/>
      <c r="P24" s="110"/>
      <c r="Q24" s="88"/>
      <c r="R24" s="88"/>
      <c r="S24" s="89"/>
      <c r="T24" s="111"/>
      <c r="U24" s="91"/>
      <c r="V24" s="112"/>
      <c r="W24" s="112"/>
      <c r="X24" s="112"/>
      <c r="Y24" s="112"/>
      <c r="Z24" s="113"/>
      <c r="AA24" s="112"/>
      <c r="AB24" s="112"/>
      <c r="AC24" s="112"/>
      <c r="AD24" s="112"/>
      <c r="AE24" s="112"/>
      <c r="AF24" s="112"/>
      <c r="AG24" s="112"/>
      <c r="AH24" s="112"/>
      <c r="AI24" s="114"/>
      <c r="AJ24" s="112"/>
      <c r="AK24" s="112"/>
      <c r="AL24" s="112"/>
      <c r="AM24" s="112"/>
      <c r="AN24" s="115"/>
      <c r="AO24" s="115"/>
      <c r="AP24" s="115"/>
      <c r="AQ24" s="115"/>
      <c r="AR24" s="86"/>
      <c r="AS24" s="116"/>
      <c r="AT24" s="99"/>
      <c r="AU24" s="100"/>
      <c r="AV24" s="101"/>
      <c r="AW24" s="102"/>
      <c r="AX24" s="83"/>
      <c r="AY24" s="101"/>
      <c r="AZ24" s="101"/>
      <c r="BA24" s="104">
        <f t="shared" si="0"/>
        <v>0</v>
      </c>
    </row>
    <row r="25" spans="1:53" s="57" customFormat="1" x14ac:dyDescent="0.25">
      <c r="A25" s="105">
        <v>21</v>
      </c>
      <c r="B25" s="106" t="s">
        <v>252</v>
      </c>
      <c r="C25" s="107"/>
      <c r="D25" s="80"/>
      <c r="E25" s="108"/>
      <c r="F25" s="82"/>
      <c r="G25" s="83"/>
      <c r="H25" s="89"/>
      <c r="I25" s="89"/>
      <c r="J25" s="109"/>
      <c r="K25" s="82"/>
      <c r="L25" s="86"/>
      <c r="M25" s="86"/>
      <c r="N25" s="86"/>
      <c r="O25" s="83"/>
      <c r="P25" s="110"/>
      <c r="Q25" s="88"/>
      <c r="R25" s="88"/>
      <c r="S25" s="89"/>
      <c r="T25" s="111"/>
      <c r="U25" s="91"/>
      <c r="V25" s="112"/>
      <c r="W25" s="112"/>
      <c r="X25" s="112"/>
      <c r="Y25" s="112"/>
      <c r="Z25" s="113"/>
      <c r="AA25" s="112"/>
      <c r="AB25" s="112"/>
      <c r="AC25" s="112"/>
      <c r="AD25" s="112"/>
      <c r="AE25" s="112"/>
      <c r="AF25" s="112"/>
      <c r="AG25" s="112"/>
      <c r="AH25" s="112"/>
      <c r="AI25" s="114"/>
      <c r="AJ25" s="112"/>
      <c r="AK25" s="112"/>
      <c r="AL25" s="112"/>
      <c r="AM25" s="112"/>
      <c r="AN25" s="115"/>
      <c r="AO25" s="115"/>
      <c r="AP25" s="115"/>
      <c r="AQ25" s="115"/>
      <c r="AR25" s="86"/>
      <c r="AS25" s="116"/>
      <c r="AT25" s="99"/>
      <c r="AU25" s="100"/>
      <c r="AV25" s="101"/>
      <c r="AW25" s="102"/>
      <c r="AX25" s="83"/>
      <c r="AY25" s="101"/>
      <c r="AZ25" s="101"/>
      <c r="BA25" s="104">
        <f t="shared" si="0"/>
        <v>0</v>
      </c>
    </row>
    <row r="26" spans="1:53" s="57" customFormat="1" x14ac:dyDescent="0.25">
      <c r="A26" s="105">
        <v>22</v>
      </c>
      <c r="B26" s="106" t="s">
        <v>253</v>
      </c>
      <c r="C26" s="107"/>
      <c r="D26" s="80"/>
      <c r="E26" s="108"/>
      <c r="F26" s="82"/>
      <c r="G26" s="83"/>
      <c r="H26" s="89"/>
      <c r="I26" s="89"/>
      <c r="J26" s="109"/>
      <c r="K26" s="82"/>
      <c r="L26" s="86"/>
      <c r="M26" s="86"/>
      <c r="N26" s="86"/>
      <c r="O26" s="83"/>
      <c r="P26" s="110"/>
      <c r="Q26" s="88"/>
      <c r="R26" s="88"/>
      <c r="S26" s="89"/>
      <c r="T26" s="111"/>
      <c r="U26" s="91"/>
      <c r="V26" s="112"/>
      <c r="W26" s="112"/>
      <c r="X26" s="112"/>
      <c r="Y26" s="112"/>
      <c r="Z26" s="113"/>
      <c r="AA26" s="112"/>
      <c r="AB26" s="112"/>
      <c r="AC26" s="112"/>
      <c r="AD26" s="112"/>
      <c r="AE26" s="112"/>
      <c r="AF26" s="112"/>
      <c r="AG26" s="112"/>
      <c r="AH26" s="112"/>
      <c r="AI26" s="114"/>
      <c r="AJ26" s="112"/>
      <c r="AK26" s="112"/>
      <c r="AL26" s="112"/>
      <c r="AM26" s="112"/>
      <c r="AN26" s="115"/>
      <c r="AO26" s="115"/>
      <c r="AP26" s="115"/>
      <c r="AQ26" s="115"/>
      <c r="AR26" s="86"/>
      <c r="AS26" s="116"/>
      <c r="AT26" s="99"/>
      <c r="AU26" s="100"/>
      <c r="AV26" s="101"/>
      <c r="AW26" s="102"/>
      <c r="AX26" s="83"/>
      <c r="AY26" s="101"/>
      <c r="AZ26" s="101"/>
      <c r="BA26" s="104">
        <f t="shared" si="0"/>
        <v>0</v>
      </c>
    </row>
    <row r="27" spans="1:53" s="57" customFormat="1" x14ac:dyDescent="0.25">
      <c r="A27" s="105">
        <v>23</v>
      </c>
      <c r="B27" s="106" t="s">
        <v>254</v>
      </c>
      <c r="C27" s="107"/>
      <c r="D27" s="80"/>
      <c r="E27" s="108"/>
      <c r="F27" s="82"/>
      <c r="G27" s="83"/>
      <c r="H27" s="89"/>
      <c r="I27" s="89"/>
      <c r="J27" s="109"/>
      <c r="K27" s="82"/>
      <c r="L27" s="86"/>
      <c r="M27" s="86"/>
      <c r="N27" s="86"/>
      <c r="O27" s="83"/>
      <c r="P27" s="110"/>
      <c r="Q27" s="88"/>
      <c r="R27" s="88"/>
      <c r="S27" s="89"/>
      <c r="T27" s="111"/>
      <c r="U27" s="91"/>
      <c r="V27" s="112"/>
      <c r="W27" s="112"/>
      <c r="X27" s="112"/>
      <c r="Y27" s="112"/>
      <c r="Z27" s="113"/>
      <c r="AA27" s="112"/>
      <c r="AB27" s="112"/>
      <c r="AC27" s="112"/>
      <c r="AD27" s="112"/>
      <c r="AE27" s="112"/>
      <c r="AF27" s="112"/>
      <c r="AG27" s="112"/>
      <c r="AH27" s="112"/>
      <c r="AI27" s="114"/>
      <c r="AJ27" s="112"/>
      <c r="AK27" s="112"/>
      <c r="AL27" s="112"/>
      <c r="AM27" s="112"/>
      <c r="AN27" s="115"/>
      <c r="AO27" s="115"/>
      <c r="AP27" s="115"/>
      <c r="AQ27" s="115"/>
      <c r="AR27" s="86"/>
      <c r="AS27" s="116"/>
      <c r="AT27" s="99"/>
      <c r="AU27" s="100"/>
      <c r="AV27" s="101"/>
      <c r="AW27" s="102"/>
      <c r="AX27" s="83"/>
      <c r="AY27" s="101"/>
      <c r="AZ27" s="101"/>
      <c r="BA27" s="104">
        <f t="shared" si="0"/>
        <v>0</v>
      </c>
    </row>
    <row r="28" spans="1:53" s="57" customFormat="1" x14ac:dyDescent="0.25">
      <c r="A28" s="105">
        <v>24</v>
      </c>
      <c r="B28" s="106" t="s">
        <v>255</v>
      </c>
      <c r="C28" s="107"/>
      <c r="D28" s="80"/>
      <c r="E28" s="108"/>
      <c r="F28" s="82"/>
      <c r="G28" s="83"/>
      <c r="H28" s="89"/>
      <c r="I28" s="89"/>
      <c r="J28" s="109"/>
      <c r="K28" s="82"/>
      <c r="L28" s="86"/>
      <c r="M28" s="86"/>
      <c r="N28" s="86"/>
      <c r="O28" s="83"/>
      <c r="P28" s="110"/>
      <c r="Q28" s="88"/>
      <c r="R28" s="88"/>
      <c r="S28" s="89"/>
      <c r="T28" s="111"/>
      <c r="U28" s="91"/>
      <c r="V28" s="112"/>
      <c r="W28" s="112"/>
      <c r="X28" s="112"/>
      <c r="Y28" s="112"/>
      <c r="Z28" s="113"/>
      <c r="AA28" s="112"/>
      <c r="AB28" s="112"/>
      <c r="AC28" s="112"/>
      <c r="AD28" s="112"/>
      <c r="AE28" s="112"/>
      <c r="AF28" s="112"/>
      <c r="AG28" s="112"/>
      <c r="AH28" s="112"/>
      <c r="AI28" s="114"/>
      <c r="AJ28" s="112"/>
      <c r="AK28" s="112"/>
      <c r="AL28" s="112"/>
      <c r="AM28" s="112"/>
      <c r="AN28" s="115"/>
      <c r="AO28" s="115"/>
      <c r="AP28" s="115"/>
      <c r="AQ28" s="115"/>
      <c r="AR28" s="86"/>
      <c r="AS28" s="116"/>
      <c r="AT28" s="99"/>
      <c r="AU28" s="100"/>
      <c r="AV28" s="101"/>
      <c r="AW28" s="102"/>
      <c r="AX28" s="83"/>
      <c r="AY28" s="101"/>
      <c r="AZ28" s="101"/>
      <c r="BA28" s="104">
        <f t="shared" si="0"/>
        <v>0</v>
      </c>
    </row>
    <row r="29" spans="1:53" s="57" customFormat="1" x14ac:dyDescent="0.25">
      <c r="A29" s="105">
        <v>25</v>
      </c>
      <c r="B29" s="106" t="s">
        <v>256</v>
      </c>
      <c r="C29" s="107"/>
      <c r="D29" s="80"/>
      <c r="E29" s="108"/>
      <c r="F29" s="82"/>
      <c r="G29" s="83"/>
      <c r="H29" s="89"/>
      <c r="I29" s="89"/>
      <c r="J29" s="109"/>
      <c r="K29" s="82"/>
      <c r="L29" s="86"/>
      <c r="M29" s="86"/>
      <c r="N29" s="86"/>
      <c r="O29" s="83"/>
      <c r="P29" s="110"/>
      <c r="Q29" s="88"/>
      <c r="R29" s="88"/>
      <c r="S29" s="89"/>
      <c r="T29" s="111"/>
      <c r="U29" s="91"/>
      <c r="V29" s="112"/>
      <c r="W29" s="112"/>
      <c r="X29" s="112"/>
      <c r="Y29" s="112"/>
      <c r="Z29" s="113"/>
      <c r="AA29" s="112"/>
      <c r="AB29" s="112"/>
      <c r="AC29" s="112"/>
      <c r="AD29" s="112"/>
      <c r="AE29" s="112"/>
      <c r="AF29" s="112"/>
      <c r="AG29" s="112"/>
      <c r="AH29" s="112"/>
      <c r="AI29" s="114"/>
      <c r="AJ29" s="112"/>
      <c r="AK29" s="112"/>
      <c r="AL29" s="112"/>
      <c r="AM29" s="112"/>
      <c r="AN29" s="115"/>
      <c r="AO29" s="115"/>
      <c r="AP29" s="115"/>
      <c r="AQ29" s="115"/>
      <c r="AR29" s="86"/>
      <c r="AS29" s="116"/>
      <c r="AT29" s="99"/>
      <c r="AU29" s="100"/>
      <c r="AV29" s="101"/>
      <c r="AW29" s="102"/>
      <c r="AX29" s="83"/>
      <c r="AY29" s="101"/>
      <c r="AZ29" s="101"/>
      <c r="BA29" s="104">
        <f t="shared" si="0"/>
        <v>0</v>
      </c>
    </row>
    <row r="30" spans="1:53" s="57" customFormat="1" x14ac:dyDescent="0.25">
      <c r="A30" s="105">
        <v>26</v>
      </c>
      <c r="B30" s="106" t="s">
        <v>257</v>
      </c>
      <c r="C30" s="107"/>
      <c r="D30" s="80"/>
      <c r="E30" s="108"/>
      <c r="F30" s="82"/>
      <c r="G30" s="83"/>
      <c r="H30" s="89"/>
      <c r="I30" s="89"/>
      <c r="J30" s="109"/>
      <c r="K30" s="82"/>
      <c r="L30" s="86"/>
      <c r="M30" s="86"/>
      <c r="N30" s="86"/>
      <c r="O30" s="83"/>
      <c r="P30" s="110"/>
      <c r="Q30" s="88"/>
      <c r="R30" s="88"/>
      <c r="S30" s="89"/>
      <c r="T30" s="111"/>
      <c r="U30" s="91"/>
      <c r="V30" s="112"/>
      <c r="W30" s="112"/>
      <c r="X30" s="112"/>
      <c r="Y30" s="112"/>
      <c r="Z30" s="113"/>
      <c r="AA30" s="112"/>
      <c r="AB30" s="112"/>
      <c r="AC30" s="112"/>
      <c r="AD30" s="112"/>
      <c r="AE30" s="112"/>
      <c r="AF30" s="112"/>
      <c r="AG30" s="112"/>
      <c r="AH30" s="112"/>
      <c r="AI30" s="114"/>
      <c r="AJ30" s="112"/>
      <c r="AK30" s="112"/>
      <c r="AL30" s="112"/>
      <c r="AM30" s="112"/>
      <c r="AN30" s="115"/>
      <c r="AO30" s="115"/>
      <c r="AP30" s="115"/>
      <c r="AQ30" s="115"/>
      <c r="AR30" s="86"/>
      <c r="AS30" s="116"/>
      <c r="AT30" s="99"/>
      <c r="AU30" s="100"/>
      <c r="AV30" s="101"/>
      <c r="AW30" s="102"/>
      <c r="AX30" s="83"/>
      <c r="AY30" s="101"/>
      <c r="AZ30" s="101"/>
      <c r="BA30" s="104">
        <f t="shared" si="0"/>
        <v>0</v>
      </c>
    </row>
    <row r="31" spans="1:53" s="57" customFormat="1" x14ac:dyDescent="0.25">
      <c r="A31" s="105">
        <v>27</v>
      </c>
      <c r="B31" s="106" t="s">
        <v>258</v>
      </c>
      <c r="C31" s="107"/>
      <c r="D31" s="80"/>
      <c r="E31" s="108"/>
      <c r="F31" s="82"/>
      <c r="G31" s="83"/>
      <c r="H31" s="89"/>
      <c r="I31" s="89"/>
      <c r="J31" s="109"/>
      <c r="K31" s="82"/>
      <c r="L31" s="86"/>
      <c r="M31" s="86"/>
      <c r="N31" s="86"/>
      <c r="O31" s="83"/>
      <c r="P31" s="110"/>
      <c r="Q31" s="88"/>
      <c r="R31" s="88"/>
      <c r="S31" s="89"/>
      <c r="T31" s="111"/>
      <c r="U31" s="91"/>
      <c r="V31" s="112"/>
      <c r="W31" s="112"/>
      <c r="X31" s="112"/>
      <c r="Y31" s="112"/>
      <c r="Z31" s="113"/>
      <c r="AA31" s="112"/>
      <c r="AB31" s="112"/>
      <c r="AC31" s="112"/>
      <c r="AD31" s="112"/>
      <c r="AE31" s="112"/>
      <c r="AF31" s="112"/>
      <c r="AG31" s="112"/>
      <c r="AH31" s="112"/>
      <c r="AI31" s="114"/>
      <c r="AJ31" s="112"/>
      <c r="AK31" s="112"/>
      <c r="AL31" s="112"/>
      <c r="AM31" s="112"/>
      <c r="AN31" s="115"/>
      <c r="AO31" s="115"/>
      <c r="AP31" s="115"/>
      <c r="AQ31" s="115"/>
      <c r="AR31" s="86"/>
      <c r="AS31" s="116"/>
      <c r="AT31" s="99"/>
      <c r="AU31" s="100"/>
      <c r="AV31" s="101"/>
      <c r="AW31" s="102"/>
      <c r="AX31" s="83"/>
      <c r="AY31" s="101"/>
      <c r="AZ31" s="101"/>
      <c r="BA31" s="104">
        <f t="shared" si="0"/>
        <v>0</v>
      </c>
    </row>
    <row r="32" spans="1:53" s="57" customFormat="1" x14ac:dyDescent="0.25">
      <c r="A32" s="105">
        <v>28</v>
      </c>
      <c r="B32" s="106" t="s">
        <v>259</v>
      </c>
      <c r="C32" s="107"/>
      <c r="D32" s="80"/>
      <c r="E32" s="108"/>
      <c r="F32" s="82"/>
      <c r="G32" s="83"/>
      <c r="H32" s="89"/>
      <c r="I32" s="89"/>
      <c r="J32" s="109"/>
      <c r="K32" s="82"/>
      <c r="L32" s="86"/>
      <c r="M32" s="86"/>
      <c r="N32" s="86"/>
      <c r="O32" s="83"/>
      <c r="P32" s="110"/>
      <c r="Q32" s="88"/>
      <c r="R32" s="88"/>
      <c r="S32" s="89"/>
      <c r="T32" s="111"/>
      <c r="U32" s="91"/>
      <c r="V32" s="112"/>
      <c r="W32" s="112"/>
      <c r="X32" s="112"/>
      <c r="Y32" s="112"/>
      <c r="Z32" s="113"/>
      <c r="AA32" s="112"/>
      <c r="AB32" s="112"/>
      <c r="AC32" s="112"/>
      <c r="AD32" s="112"/>
      <c r="AE32" s="112"/>
      <c r="AF32" s="112"/>
      <c r="AG32" s="112"/>
      <c r="AH32" s="112"/>
      <c r="AI32" s="114"/>
      <c r="AJ32" s="112"/>
      <c r="AK32" s="112"/>
      <c r="AL32" s="112"/>
      <c r="AM32" s="112"/>
      <c r="AN32" s="115"/>
      <c r="AO32" s="115"/>
      <c r="AP32" s="115"/>
      <c r="AQ32" s="115"/>
      <c r="AR32" s="86"/>
      <c r="AS32" s="116"/>
      <c r="AT32" s="99"/>
      <c r="AU32" s="100"/>
      <c r="AV32" s="101"/>
      <c r="AW32" s="102"/>
      <c r="AX32" s="83"/>
      <c r="AY32" s="101"/>
      <c r="AZ32" s="101"/>
      <c r="BA32" s="104">
        <f t="shared" si="0"/>
        <v>0</v>
      </c>
    </row>
    <row r="33" spans="1:53" s="57" customFormat="1" x14ac:dyDescent="0.25">
      <c r="A33" s="105">
        <v>29</v>
      </c>
      <c r="B33" s="106" t="s">
        <v>260</v>
      </c>
      <c r="C33" s="107"/>
      <c r="D33" s="80"/>
      <c r="E33" s="108"/>
      <c r="F33" s="82"/>
      <c r="G33" s="83"/>
      <c r="H33" s="89"/>
      <c r="I33" s="89"/>
      <c r="J33" s="109"/>
      <c r="K33" s="82"/>
      <c r="L33" s="86"/>
      <c r="M33" s="86"/>
      <c r="N33" s="86"/>
      <c r="O33" s="83"/>
      <c r="P33" s="110"/>
      <c r="Q33" s="88"/>
      <c r="R33" s="88"/>
      <c r="S33" s="89"/>
      <c r="T33" s="111"/>
      <c r="U33" s="91"/>
      <c r="V33" s="112"/>
      <c r="W33" s="112"/>
      <c r="X33" s="112"/>
      <c r="Y33" s="112"/>
      <c r="Z33" s="113"/>
      <c r="AA33" s="112"/>
      <c r="AB33" s="112"/>
      <c r="AC33" s="112"/>
      <c r="AD33" s="112"/>
      <c r="AE33" s="112"/>
      <c r="AF33" s="112"/>
      <c r="AG33" s="112"/>
      <c r="AH33" s="112"/>
      <c r="AI33" s="114"/>
      <c r="AJ33" s="112"/>
      <c r="AK33" s="112"/>
      <c r="AL33" s="112"/>
      <c r="AM33" s="112"/>
      <c r="AN33" s="115"/>
      <c r="AO33" s="115"/>
      <c r="AP33" s="115"/>
      <c r="AQ33" s="115"/>
      <c r="AR33" s="86"/>
      <c r="AS33" s="116"/>
      <c r="AT33" s="99"/>
      <c r="AU33" s="100"/>
      <c r="AV33" s="101"/>
      <c r="AW33" s="102"/>
      <c r="AX33" s="83"/>
      <c r="AY33" s="101"/>
      <c r="AZ33" s="101"/>
      <c r="BA33" s="104">
        <f t="shared" si="0"/>
        <v>0</v>
      </c>
    </row>
    <row r="34" spans="1:53" s="57" customFormat="1" x14ac:dyDescent="0.25">
      <c r="A34" s="105">
        <v>30</v>
      </c>
      <c r="B34" s="106" t="s">
        <v>261</v>
      </c>
      <c r="C34" s="107"/>
      <c r="D34" s="80"/>
      <c r="E34" s="108"/>
      <c r="F34" s="82"/>
      <c r="G34" s="83"/>
      <c r="H34" s="89"/>
      <c r="I34" s="89"/>
      <c r="J34" s="109"/>
      <c r="K34" s="82"/>
      <c r="L34" s="86"/>
      <c r="M34" s="86"/>
      <c r="N34" s="86"/>
      <c r="O34" s="83"/>
      <c r="P34" s="110"/>
      <c r="Q34" s="88"/>
      <c r="R34" s="88"/>
      <c r="S34" s="89"/>
      <c r="T34" s="111"/>
      <c r="U34" s="91"/>
      <c r="V34" s="112"/>
      <c r="W34" s="112"/>
      <c r="X34" s="112"/>
      <c r="Y34" s="112"/>
      <c r="Z34" s="113"/>
      <c r="AA34" s="112"/>
      <c r="AB34" s="112"/>
      <c r="AC34" s="112"/>
      <c r="AD34" s="112"/>
      <c r="AE34" s="112"/>
      <c r="AF34" s="112"/>
      <c r="AG34" s="112"/>
      <c r="AH34" s="112"/>
      <c r="AI34" s="114"/>
      <c r="AJ34" s="112"/>
      <c r="AK34" s="112"/>
      <c r="AL34" s="112"/>
      <c r="AM34" s="112"/>
      <c r="AN34" s="115"/>
      <c r="AO34" s="115"/>
      <c r="AP34" s="115"/>
      <c r="AQ34" s="115"/>
      <c r="AR34" s="86"/>
      <c r="AS34" s="116"/>
      <c r="AT34" s="99"/>
      <c r="AU34" s="100"/>
      <c r="AV34" s="101"/>
      <c r="AW34" s="102"/>
      <c r="AX34" s="83"/>
      <c r="AY34" s="101"/>
      <c r="AZ34" s="101"/>
      <c r="BA34" s="104">
        <f t="shared" si="0"/>
        <v>0</v>
      </c>
    </row>
    <row r="35" spans="1:53" s="57" customFormat="1" x14ac:dyDescent="0.25">
      <c r="A35" s="105">
        <v>31</v>
      </c>
      <c r="B35" s="106" t="s">
        <v>262</v>
      </c>
      <c r="C35" s="107"/>
      <c r="D35" s="80"/>
      <c r="E35" s="108"/>
      <c r="F35" s="82"/>
      <c r="G35" s="83"/>
      <c r="H35" s="89"/>
      <c r="I35" s="89"/>
      <c r="J35" s="109"/>
      <c r="K35" s="82"/>
      <c r="L35" s="86"/>
      <c r="M35" s="86"/>
      <c r="N35" s="86"/>
      <c r="O35" s="83"/>
      <c r="P35" s="110"/>
      <c r="Q35" s="88"/>
      <c r="R35" s="88"/>
      <c r="S35" s="89"/>
      <c r="T35" s="111"/>
      <c r="U35" s="91"/>
      <c r="V35" s="112"/>
      <c r="W35" s="112"/>
      <c r="X35" s="112"/>
      <c r="Y35" s="112"/>
      <c r="Z35" s="113"/>
      <c r="AA35" s="112"/>
      <c r="AB35" s="112"/>
      <c r="AC35" s="112"/>
      <c r="AD35" s="112"/>
      <c r="AE35" s="112"/>
      <c r="AF35" s="112"/>
      <c r="AG35" s="112"/>
      <c r="AH35" s="112"/>
      <c r="AI35" s="114"/>
      <c r="AJ35" s="112"/>
      <c r="AK35" s="112"/>
      <c r="AL35" s="112"/>
      <c r="AM35" s="112"/>
      <c r="AN35" s="115"/>
      <c r="AO35" s="115"/>
      <c r="AP35" s="115"/>
      <c r="AQ35" s="115"/>
      <c r="AR35" s="86"/>
      <c r="AS35" s="116"/>
      <c r="AT35" s="99"/>
      <c r="AU35" s="100"/>
      <c r="AV35" s="101"/>
      <c r="AW35" s="102"/>
      <c r="AX35" s="83"/>
      <c r="AY35" s="101"/>
      <c r="AZ35" s="101"/>
      <c r="BA35" s="104">
        <f t="shared" si="0"/>
        <v>0</v>
      </c>
    </row>
    <row r="36" spans="1:53" s="57" customFormat="1" x14ac:dyDescent="0.25">
      <c r="A36" s="105">
        <v>32</v>
      </c>
      <c r="B36" s="106" t="s">
        <v>263</v>
      </c>
      <c r="C36" s="107"/>
      <c r="D36" s="80"/>
      <c r="E36" s="108"/>
      <c r="F36" s="82"/>
      <c r="G36" s="83"/>
      <c r="H36" s="89"/>
      <c r="I36" s="89"/>
      <c r="J36" s="109"/>
      <c r="K36" s="82"/>
      <c r="L36" s="86"/>
      <c r="M36" s="86"/>
      <c r="N36" s="86"/>
      <c r="O36" s="83"/>
      <c r="P36" s="110"/>
      <c r="Q36" s="88"/>
      <c r="R36" s="88"/>
      <c r="S36" s="89"/>
      <c r="T36" s="111"/>
      <c r="U36" s="91"/>
      <c r="V36" s="112"/>
      <c r="W36" s="112"/>
      <c r="X36" s="112"/>
      <c r="Y36" s="112"/>
      <c r="Z36" s="113"/>
      <c r="AA36" s="112"/>
      <c r="AB36" s="112"/>
      <c r="AC36" s="112"/>
      <c r="AD36" s="112"/>
      <c r="AE36" s="112"/>
      <c r="AF36" s="112"/>
      <c r="AG36" s="112"/>
      <c r="AH36" s="112"/>
      <c r="AI36" s="114"/>
      <c r="AJ36" s="112"/>
      <c r="AK36" s="112"/>
      <c r="AL36" s="112"/>
      <c r="AM36" s="112"/>
      <c r="AN36" s="115"/>
      <c r="AO36" s="115"/>
      <c r="AP36" s="115"/>
      <c r="AQ36" s="115"/>
      <c r="AR36" s="86"/>
      <c r="AS36" s="116"/>
      <c r="AT36" s="99"/>
      <c r="AU36" s="100"/>
      <c r="AV36" s="101"/>
      <c r="AW36" s="102"/>
      <c r="AX36" s="83"/>
      <c r="AY36" s="101"/>
      <c r="AZ36" s="101"/>
      <c r="BA36" s="104">
        <f t="shared" si="0"/>
        <v>0</v>
      </c>
    </row>
    <row r="37" spans="1:53" s="57" customFormat="1" x14ac:dyDescent="0.25">
      <c r="A37" s="105">
        <v>33</v>
      </c>
      <c r="B37" s="106" t="s">
        <v>264</v>
      </c>
      <c r="C37" s="107"/>
      <c r="D37" s="80"/>
      <c r="E37" s="108"/>
      <c r="F37" s="82"/>
      <c r="G37" s="83"/>
      <c r="H37" s="89"/>
      <c r="I37" s="89"/>
      <c r="J37" s="109"/>
      <c r="K37" s="82"/>
      <c r="L37" s="86"/>
      <c r="M37" s="86"/>
      <c r="N37" s="86"/>
      <c r="O37" s="83"/>
      <c r="P37" s="110"/>
      <c r="Q37" s="88"/>
      <c r="R37" s="88"/>
      <c r="S37" s="89"/>
      <c r="T37" s="111"/>
      <c r="U37" s="91"/>
      <c r="V37" s="112"/>
      <c r="W37" s="112"/>
      <c r="X37" s="112"/>
      <c r="Y37" s="112"/>
      <c r="Z37" s="113"/>
      <c r="AA37" s="112"/>
      <c r="AB37" s="112"/>
      <c r="AC37" s="112"/>
      <c r="AD37" s="112"/>
      <c r="AE37" s="112"/>
      <c r="AF37" s="112"/>
      <c r="AG37" s="112"/>
      <c r="AH37" s="112"/>
      <c r="AI37" s="114"/>
      <c r="AJ37" s="112"/>
      <c r="AK37" s="112"/>
      <c r="AL37" s="112"/>
      <c r="AM37" s="112"/>
      <c r="AN37" s="115"/>
      <c r="AO37" s="115"/>
      <c r="AP37" s="115"/>
      <c r="AQ37" s="115"/>
      <c r="AR37" s="86"/>
      <c r="AS37" s="116"/>
      <c r="AT37" s="99"/>
      <c r="AU37" s="100"/>
      <c r="AV37" s="101"/>
      <c r="AW37" s="102"/>
      <c r="AX37" s="83"/>
      <c r="AY37" s="101"/>
      <c r="AZ37" s="101"/>
      <c r="BA37" s="104">
        <f t="shared" si="0"/>
        <v>0</v>
      </c>
    </row>
    <row r="38" spans="1:53" s="57" customFormat="1" x14ac:dyDescent="0.25">
      <c r="A38" s="105">
        <v>34</v>
      </c>
      <c r="B38" s="106" t="s">
        <v>265</v>
      </c>
      <c r="C38" s="107"/>
      <c r="D38" s="80"/>
      <c r="E38" s="108"/>
      <c r="F38" s="82"/>
      <c r="G38" s="83"/>
      <c r="H38" s="89"/>
      <c r="I38" s="89"/>
      <c r="J38" s="109"/>
      <c r="K38" s="82"/>
      <c r="L38" s="86"/>
      <c r="M38" s="86"/>
      <c r="N38" s="86"/>
      <c r="O38" s="83"/>
      <c r="P38" s="110"/>
      <c r="Q38" s="88"/>
      <c r="R38" s="88"/>
      <c r="S38" s="89"/>
      <c r="T38" s="111"/>
      <c r="U38" s="91"/>
      <c r="V38" s="112"/>
      <c r="W38" s="112"/>
      <c r="X38" s="112"/>
      <c r="Y38" s="112"/>
      <c r="Z38" s="113"/>
      <c r="AA38" s="112"/>
      <c r="AB38" s="112"/>
      <c r="AC38" s="112"/>
      <c r="AD38" s="112"/>
      <c r="AE38" s="112"/>
      <c r="AF38" s="112"/>
      <c r="AG38" s="112"/>
      <c r="AH38" s="112"/>
      <c r="AI38" s="114"/>
      <c r="AJ38" s="112"/>
      <c r="AK38" s="112"/>
      <c r="AL38" s="112"/>
      <c r="AM38" s="112"/>
      <c r="AN38" s="115"/>
      <c r="AO38" s="115"/>
      <c r="AP38" s="115"/>
      <c r="AQ38" s="115"/>
      <c r="AR38" s="86"/>
      <c r="AS38" s="116"/>
      <c r="AT38" s="99"/>
      <c r="AU38" s="100"/>
      <c r="AV38" s="101"/>
      <c r="AW38" s="102"/>
      <c r="AX38" s="83"/>
      <c r="AY38" s="101"/>
      <c r="AZ38" s="101"/>
      <c r="BA38" s="104">
        <f t="shared" si="0"/>
        <v>0</v>
      </c>
    </row>
    <row r="39" spans="1:53" s="57" customFormat="1" x14ac:dyDescent="0.25">
      <c r="A39" s="105">
        <v>35</v>
      </c>
      <c r="B39" s="106" t="s">
        <v>266</v>
      </c>
      <c r="C39" s="107"/>
      <c r="D39" s="80"/>
      <c r="E39" s="108"/>
      <c r="F39" s="82"/>
      <c r="G39" s="83"/>
      <c r="H39" s="89"/>
      <c r="I39" s="89"/>
      <c r="J39" s="109"/>
      <c r="K39" s="82"/>
      <c r="L39" s="86"/>
      <c r="M39" s="86"/>
      <c r="N39" s="86"/>
      <c r="O39" s="83"/>
      <c r="P39" s="110"/>
      <c r="Q39" s="88"/>
      <c r="R39" s="88"/>
      <c r="S39" s="89"/>
      <c r="T39" s="111"/>
      <c r="U39" s="91"/>
      <c r="V39" s="112"/>
      <c r="W39" s="112"/>
      <c r="X39" s="112"/>
      <c r="Y39" s="112"/>
      <c r="Z39" s="113"/>
      <c r="AA39" s="112"/>
      <c r="AB39" s="112"/>
      <c r="AC39" s="112"/>
      <c r="AD39" s="112"/>
      <c r="AE39" s="112"/>
      <c r="AF39" s="112"/>
      <c r="AG39" s="112"/>
      <c r="AH39" s="112"/>
      <c r="AI39" s="114"/>
      <c r="AJ39" s="112"/>
      <c r="AK39" s="112"/>
      <c r="AL39" s="112"/>
      <c r="AM39" s="112"/>
      <c r="AN39" s="115"/>
      <c r="AO39" s="115"/>
      <c r="AP39" s="115"/>
      <c r="AQ39" s="115"/>
      <c r="AR39" s="86"/>
      <c r="AS39" s="116"/>
      <c r="AT39" s="99"/>
      <c r="AU39" s="100"/>
      <c r="AV39" s="101"/>
      <c r="AW39" s="102"/>
      <c r="AX39" s="83"/>
      <c r="AY39" s="101"/>
      <c r="AZ39" s="101"/>
      <c r="BA39" s="104">
        <f t="shared" si="0"/>
        <v>0</v>
      </c>
    </row>
    <row r="40" spans="1:53" s="57" customFormat="1" x14ac:dyDescent="0.25">
      <c r="A40" s="105">
        <v>36</v>
      </c>
      <c r="B40" s="106" t="s">
        <v>267</v>
      </c>
      <c r="C40" s="107"/>
      <c r="D40" s="80"/>
      <c r="E40" s="108"/>
      <c r="F40" s="82"/>
      <c r="G40" s="83"/>
      <c r="H40" s="89"/>
      <c r="I40" s="89"/>
      <c r="J40" s="109"/>
      <c r="K40" s="82"/>
      <c r="L40" s="86"/>
      <c r="M40" s="86"/>
      <c r="N40" s="86"/>
      <c r="O40" s="83"/>
      <c r="P40" s="110"/>
      <c r="Q40" s="88"/>
      <c r="R40" s="88"/>
      <c r="S40" s="89"/>
      <c r="T40" s="111"/>
      <c r="U40" s="91"/>
      <c r="V40" s="112"/>
      <c r="W40" s="112"/>
      <c r="X40" s="112"/>
      <c r="Y40" s="112"/>
      <c r="Z40" s="113"/>
      <c r="AA40" s="112"/>
      <c r="AB40" s="112"/>
      <c r="AC40" s="112"/>
      <c r="AD40" s="112"/>
      <c r="AE40" s="112"/>
      <c r="AF40" s="112"/>
      <c r="AG40" s="112"/>
      <c r="AH40" s="112"/>
      <c r="AI40" s="114"/>
      <c r="AJ40" s="112"/>
      <c r="AK40" s="112"/>
      <c r="AL40" s="112"/>
      <c r="AM40" s="112"/>
      <c r="AN40" s="115"/>
      <c r="AO40" s="115"/>
      <c r="AP40" s="115"/>
      <c r="AQ40" s="115"/>
      <c r="AR40" s="86"/>
      <c r="AS40" s="116"/>
      <c r="AT40" s="99"/>
      <c r="AU40" s="100"/>
      <c r="AV40" s="101"/>
      <c r="AW40" s="102"/>
      <c r="AX40" s="83"/>
      <c r="AY40" s="101"/>
      <c r="AZ40" s="101"/>
      <c r="BA40" s="104">
        <f t="shared" si="0"/>
        <v>0</v>
      </c>
    </row>
    <row r="41" spans="1:53" s="57" customFormat="1" x14ac:dyDescent="0.25">
      <c r="A41" s="105">
        <v>37</v>
      </c>
      <c r="B41" s="106" t="s">
        <v>268</v>
      </c>
      <c r="C41" s="107"/>
      <c r="D41" s="80"/>
      <c r="E41" s="108"/>
      <c r="F41" s="82"/>
      <c r="G41" s="83"/>
      <c r="H41" s="89"/>
      <c r="I41" s="89"/>
      <c r="J41" s="109"/>
      <c r="K41" s="82"/>
      <c r="L41" s="86"/>
      <c r="M41" s="86"/>
      <c r="N41" s="86"/>
      <c r="O41" s="83"/>
      <c r="P41" s="110"/>
      <c r="Q41" s="88"/>
      <c r="R41" s="88"/>
      <c r="S41" s="89"/>
      <c r="T41" s="111"/>
      <c r="U41" s="91"/>
      <c r="V41" s="112"/>
      <c r="W41" s="112"/>
      <c r="X41" s="112"/>
      <c r="Y41" s="112"/>
      <c r="Z41" s="113"/>
      <c r="AA41" s="112"/>
      <c r="AB41" s="112"/>
      <c r="AC41" s="112"/>
      <c r="AD41" s="112"/>
      <c r="AE41" s="112"/>
      <c r="AF41" s="112"/>
      <c r="AG41" s="112"/>
      <c r="AH41" s="112"/>
      <c r="AI41" s="114"/>
      <c r="AJ41" s="112"/>
      <c r="AK41" s="112"/>
      <c r="AL41" s="112"/>
      <c r="AM41" s="112"/>
      <c r="AN41" s="115"/>
      <c r="AO41" s="115"/>
      <c r="AP41" s="115"/>
      <c r="AQ41" s="115"/>
      <c r="AR41" s="86"/>
      <c r="AS41" s="116"/>
      <c r="AT41" s="99"/>
      <c r="AU41" s="100"/>
      <c r="AV41" s="101"/>
      <c r="AW41" s="102"/>
      <c r="AX41" s="83"/>
      <c r="AY41" s="101"/>
      <c r="AZ41" s="101"/>
      <c r="BA41" s="104">
        <f t="shared" si="0"/>
        <v>0</v>
      </c>
    </row>
    <row r="42" spans="1:53" s="57" customFormat="1" x14ac:dyDescent="0.25">
      <c r="A42" s="105">
        <v>38</v>
      </c>
      <c r="B42" s="106" t="s">
        <v>269</v>
      </c>
      <c r="C42" s="107"/>
      <c r="D42" s="80"/>
      <c r="E42" s="108"/>
      <c r="F42" s="82"/>
      <c r="G42" s="83"/>
      <c r="H42" s="89"/>
      <c r="I42" s="89"/>
      <c r="J42" s="109"/>
      <c r="K42" s="82"/>
      <c r="L42" s="86"/>
      <c r="M42" s="86"/>
      <c r="N42" s="86"/>
      <c r="O42" s="83"/>
      <c r="P42" s="110"/>
      <c r="Q42" s="88"/>
      <c r="R42" s="88"/>
      <c r="S42" s="89"/>
      <c r="T42" s="111"/>
      <c r="U42" s="91"/>
      <c r="V42" s="112"/>
      <c r="W42" s="112"/>
      <c r="X42" s="112"/>
      <c r="Y42" s="112"/>
      <c r="Z42" s="113"/>
      <c r="AA42" s="112"/>
      <c r="AB42" s="112"/>
      <c r="AC42" s="112"/>
      <c r="AD42" s="112"/>
      <c r="AE42" s="112"/>
      <c r="AF42" s="112"/>
      <c r="AG42" s="112"/>
      <c r="AH42" s="112"/>
      <c r="AI42" s="114"/>
      <c r="AJ42" s="112"/>
      <c r="AK42" s="112"/>
      <c r="AL42" s="112"/>
      <c r="AM42" s="112"/>
      <c r="AN42" s="115"/>
      <c r="AO42" s="115"/>
      <c r="AP42" s="115"/>
      <c r="AQ42" s="115"/>
      <c r="AR42" s="86"/>
      <c r="AS42" s="116"/>
      <c r="AT42" s="99"/>
      <c r="AU42" s="100"/>
      <c r="AV42" s="101"/>
      <c r="AW42" s="102"/>
      <c r="AX42" s="83"/>
      <c r="AY42" s="101"/>
      <c r="AZ42" s="101"/>
      <c r="BA42" s="104">
        <f t="shared" si="0"/>
        <v>0</v>
      </c>
    </row>
    <row r="43" spans="1:53" s="57" customFormat="1" x14ac:dyDescent="0.25">
      <c r="A43" s="105">
        <v>39</v>
      </c>
      <c r="B43" s="106" t="s">
        <v>270</v>
      </c>
      <c r="C43" s="107"/>
      <c r="D43" s="80"/>
      <c r="E43" s="108"/>
      <c r="F43" s="82"/>
      <c r="G43" s="83"/>
      <c r="H43" s="89"/>
      <c r="I43" s="89"/>
      <c r="J43" s="109"/>
      <c r="K43" s="82"/>
      <c r="L43" s="86"/>
      <c r="M43" s="86"/>
      <c r="N43" s="86"/>
      <c r="O43" s="83"/>
      <c r="P43" s="110"/>
      <c r="Q43" s="88"/>
      <c r="R43" s="88"/>
      <c r="S43" s="89"/>
      <c r="T43" s="111"/>
      <c r="U43" s="91"/>
      <c r="V43" s="112"/>
      <c r="W43" s="112"/>
      <c r="X43" s="112"/>
      <c r="Y43" s="112"/>
      <c r="Z43" s="113"/>
      <c r="AA43" s="112"/>
      <c r="AB43" s="112"/>
      <c r="AC43" s="112"/>
      <c r="AD43" s="112"/>
      <c r="AE43" s="112"/>
      <c r="AF43" s="112"/>
      <c r="AG43" s="112"/>
      <c r="AH43" s="112"/>
      <c r="AI43" s="114"/>
      <c r="AJ43" s="112"/>
      <c r="AK43" s="112"/>
      <c r="AL43" s="112"/>
      <c r="AM43" s="112"/>
      <c r="AN43" s="115"/>
      <c r="AO43" s="115"/>
      <c r="AP43" s="115"/>
      <c r="AQ43" s="115"/>
      <c r="AR43" s="86"/>
      <c r="AS43" s="116"/>
      <c r="AT43" s="99"/>
      <c r="AU43" s="100"/>
      <c r="AV43" s="101"/>
      <c r="AW43" s="102"/>
      <c r="AX43" s="83"/>
      <c r="AY43" s="101"/>
      <c r="AZ43" s="101"/>
      <c r="BA43" s="104">
        <f t="shared" si="0"/>
        <v>0</v>
      </c>
    </row>
    <row r="44" spans="1:53" s="57" customFormat="1" x14ac:dyDescent="0.25">
      <c r="A44" s="105">
        <v>40</v>
      </c>
      <c r="B44" s="106" t="s">
        <v>271</v>
      </c>
      <c r="C44" s="107"/>
      <c r="D44" s="80"/>
      <c r="E44" s="108"/>
      <c r="F44" s="82"/>
      <c r="G44" s="83"/>
      <c r="H44" s="89"/>
      <c r="I44" s="89"/>
      <c r="J44" s="109"/>
      <c r="K44" s="82"/>
      <c r="L44" s="86"/>
      <c r="M44" s="86"/>
      <c r="N44" s="86"/>
      <c r="O44" s="83"/>
      <c r="P44" s="110"/>
      <c r="Q44" s="88"/>
      <c r="R44" s="88"/>
      <c r="S44" s="89"/>
      <c r="T44" s="111"/>
      <c r="U44" s="91"/>
      <c r="V44" s="112"/>
      <c r="W44" s="112"/>
      <c r="X44" s="112"/>
      <c r="Y44" s="112"/>
      <c r="Z44" s="113"/>
      <c r="AA44" s="112"/>
      <c r="AB44" s="112"/>
      <c r="AC44" s="112"/>
      <c r="AD44" s="112"/>
      <c r="AE44" s="112"/>
      <c r="AF44" s="112"/>
      <c r="AG44" s="112"/>
      <c r="AH44" s="112"/>
      <c r="AI44" s="114"/>
      <c r="AJ44" s="112"/>
      <c r="AK44" s="112"/>
      <c r="AL44" s="112"/>
      <c r="AM44" s="112"/>
      <c r="AN44" s="115"/>
      <c r="AO44" s="115"/>
      <c r="AP44" s="115"/>
      <c r="AQ44" s="115"/>
      <c r="AR44" s="86"/>
      <c r="AS44" s="116"/>
      <c r="AT44" s="99"/>
      <c r="AU44" s="100"/>
      <c r="AV44" s="101"/>
      <c r="AW44" s="102"/>
      <c r="AX44" s="83"/>
      <c r="AY44" s="101"/>
      <c r="AZ44" s="101"/>
      <c r="BA44" s="104">
        <f t="shared" si="0"/>
        <v>0</v>
      </c>
    </row>
    <row r="45" spans="1:53" s="57" customFormat="1" x14ac:dyDescent="0.25">
      <c r="A45" s="105">
        <v>41</v>
      </c>
      <c r="B45" s="106" t="s">
        <v>272</v>
      </c>
      <c r="C45" s="107"/>
      <c r="D45" s="80"/>
      <c r="E45" s="108"/>
      <c r="F45" s="82"/>
      <c r="G45" s="83"/>
      <c r="H45" s="89"/>
      <c r="I45" s="89"/>
      <c r="J45" s="109"/>
      <c r="K45" s="82"/>
      <c r="L45" s="86"/>
      <c r="M45" s="86"/>
      <c r="N45" s="86"/>
      <c r="O45" s="83"/>
      <c r="P45" s="110"/>
      <c r="Q45" s="88"/>
      <c r="R45" s="88"/>
      <c r="S45" s="89"/>
      <c r="T45" s="111"/>
      <c r="U45" s="91"/>
      <c r="V45" s="112"/>
      <c r="W45" s="112"/>
      <c r="X45" s="112"/>
      <c r="Y45" s="112"/>
      <c r="Z45" s="113"/>
      <c r="AA45" s="112"/>
      <c r="AB45" s="112"/>
      <c r="AC45" s="112"/>
      <c r="AD45" s="112"/>
      <c r="AE45" s="112"/>
      <c r="AF45" s="112"/>
      <c r="AG45" s="112"/>
      <c r="AH45" s="112"/>
      <c r="AI45" s="114"/>
      <c r="AJ45" s="112"/>
      <c r="AK45" s="112"/>
      <c r="AL45" s="112"/>
      <c r="AM45" s="112"/>
      <c r="AN45" s="115"/>
      <c r="AO45" s="115"/>
      <c r="AP45" s="115"/>
      <c r="AQ45" s="115"/>
      <c r="AR45" s="86"/>
      <c r="AS45" s="116"/>
      <c r="AT45" s="99"/>
      <c r="AU45" s="100"/>
      <c r="AV45" s="101"/>
      <c r="AW45" s="102"/>
      <c r="AX45" s="83"/>
      <c r="AY45" s="101"/>
      <c r="AZ45" s="101"/>
      <c r="BA45" s="104">
        <f t="shared" si="0"/>
        <v>0</v>
      </c>
    </row>
    <row r="46" spans="1:53" s="57" customFormat="1" x14ac:dyDescent="0.25">
      <c r="A46" s="105">
        <v>42</v>
      </c>
      <c r="B46" s="106" t="s">
        <v>273</v>
      </c>
      <c r="C46" s="107"/>
      <c r="D46" s="80"/>
      <c r="E46" s="108"/>
      <c r="F46" s="82"/>
      <c r="G46" s="83"/>
      <c r="H46" s="89"/>
      <c r="I46" s="89"/>
      <c r="J46" s="109"/>
      <c r="K46" s="82"/>
      <c r="L46" s="86"/>
      <c r="M46" s="86"/>
      <c r="N46" s="86"/>
      <c r="O46" s="83"/>
      <c r="P46" s="110"/>
      <c r="Q46" s="88"/>
      <c r="R46" s="88"/>
      <c r="S46" s="89"/>
      <c r="T46" s="111"/>
      <c r="U46" s="91"/>
      <c r="V46" s="112"/>
      <c r="W46" s="112"/>
      <c r="X46" s="112"/>
      <c r="Y46" s="112"/>
      <c r="Z46" s="113"/>
      <c r="AA46" s="112"/>
      <c r="AB46" s="112"/>
      <c r="AC46" s="112"/>
      <c r="AD46" s="112"/>
      <c r="AE46" s="112"/>
      <c r="AF46" s="112"/>
      <c r="AG46" s="112"/>
      <c r="AH46" s="112"/>
      <c r="AI46" s="114"/>
      <c r="AJ46" s="112"/>
      <c r="AK46" s="112"/>
      <c r="AL46" s="112"/>
      <c r="AM46" s="112"/>
      <c r="AN46" s="115"/>
      <c r="AO46" s="115"/>
      <c r="AP46" s="115"/>
      <c r="AQ46" s="115"/>
      <c r="AR46" s="86"/>
      <c r="AS46" s="116"/>
      <c r="AT46" s="99"/>
      <c r="AU46" s="100"/>
      <c r="AV46" s="101"/>
      <c r="AW46" s="102"/>
      <c r="AX46" s="83"/>
      <c r="AY46" s="101"/>
      <c r="AZ46" s="101"/>
      <c r="BA46" s="104">
        <f t="shared" si="0"/>
        <v>0</v>
      </c>
    </row>
    <row r="47" spans="1:53" s="57" customFormat="1" x14ac:dyDescent="0.25">
      <c r="A47" s="105">
        <v>43</v>
      </c>
      <c r="B47" s="106" t="s">
        <v>274</v>
      </c>
      <c r="C47" s="107"/>
      <c r="D47" s="80"/>
      <c r="E47" s="108"/>
      <c r="F47" s="82"/>
      <c r="G47" s="83"/>
      <c r="H47" s="89"/>
      <c r="I47" s="89"/>
      <c r="J47" s="109"/>
      <c r="K47" s="82"/>
      <c r="L47" s="86"/>
      <c r="M47" s="86"/>
      <c r="N47" s="86"/>
      <c r="O47" s="83"/>
      <c r="P47" s="110"/>
      <c r="Q47" s="88"/>
      <c r="R47" s="88"/>
      <c r="S47" s="89"/>
      <c r="T47" s="111"/>
      <c r="U47" s="91"/>
      <c r="V47" s="112"/>
      <c r="W47" s="112"/>
      <c r="X47" s="112"/>
      <c r="Y47" s="112"/>
      <c r="Z47" s="113"/>
      <c r="AA47" s="112"/>
      <c r="AB47" s="112"/>
      <c r="AC47" s="112"/>
      <c r="AD47" s="112"/>
      <c r="AE47" s="112"/>
      <c r="AF47" s="112"/>
      <c r="AG47" s="112"/>
      <c r="AH47" s="112"/>
      <c r="AI47" s="114"/>
      <c r="AJ47" s="112"/>
      <c r="AK47" s="112"/>
      <c r="AL47" s="112"/>
      <c r="AM47" s="112"/>
      <c r="AN47" s="115"/>
      <c r="AO47" s="115"/>
      <c r="AP47" s="115"/>
      <c r="AQ47" s="115"/>
      <c r="AR47" s="86"/>
      <c r="AS47" s="116"/>
      <c r="AT47" s="99"/>
      <c r="AU47" s="100"/>
      <c r="AV47" s="101"/>
      <c r="AW47" s="102"/>
      <c r="AX47" s="83"/>
      <c r="AY47" s="101"/>
      <c r="AZ47" s="101"/>
      <c r="BA47" s="104">
        <f t="shared" si="0"/>
        <v>0</v>
      </c>
    </row>
    <row r="48" spans="1:53" s="57" customFormat="1" x14ac:dyDescent="0.25">
      <c r="A48" s="105">
        <v>44</v>
      </c>
      <c r="B48" s="106" t="s">
        <v>275</v>
      </c>
      <c r="C48" s="107"/>
      <c r="D48" s="80"/>
      <c r="E48" s="108"/>
      <c r="F48" s="82"/>
      <c r="G48" s="83"/>
      <c r="H48" s="89"/>
      <c r="I48" s="89"/>
      <c r="J48" s="109"/>
      <c r="K48" s="82"/>
      <c r="L48" s="86"/>
      <c r="M48" s="86"/>
      <c r="N48" s="86"/>
      <c r="O48" s="83"/>
      <c r="P48" s="110"/>
      <c r="Q48" s="88"/>
      <c r="R48" s="88"/>
      <c r="S48" s="89"/>
      <c r="T48" s="111"/>
      <c r="U48" s="91"/>
      <c r="V48" s="112"/>
      <c r="W48" s="112"/>
      <c r="X48" s="112"/>
      <c r="Y48" s="112"/>
      <c r="Z48" s="113"/>
      <c r="AA48" s="112"/>
      <c r="AB48" s="112"/>
      <c r="AC48" s="112"/>
      <c r="AD48" s="112"/>
      <c r="AE48" s="112"/>
      <c r="AF48" s="112"/>
      <c r="AG48" s="112"/>
      <c r="AH48" s="112"/>
      <c r="AI48" s="114"/>
      <c r="AJ48" s="112"/>
      <c r="AK48" s="112"/>
      <c r="AL48" s="112"/>
      <c r="AM48" s="112"/>
      <c r="AN48" s="115"/>
      <c r="AO48" s="115"/>
      <c r="AP48" s="115"/>
      <c r="AQ48" s="115"/>
      <c r="AR48" s="86"/>
      <c r="AS48" s="116"/>
      <c r="AT48" s="99"/>
      <c r="AU48" s="100"/>
      <c r="AV48" s="101"/>
      <c r="AW48" s="102"/>
      <c r="AX48" s="83"/>
      <c r="AY48" s="101"/>
      <c r="AZ48" s="101"/>
      <c r="BA48" s="104">
        <f t="shared" si="0"/>
        <v>0</v>
      </c>
    </row>
    <row r="49" spans="1:53" s="57" customFormat="1" x14ac:dyDescent="0.25">
      <c r="A49" s="105">
        <v>45</v>
      </c>
      <c r="B49" s="106" t="s">
        <v>276</v>
      </c>
      <c r="C49" s="107"/>
      <c r="D49" s="80"/>
      <c r="E49" s="108"/>
      <c r="F49" s="82"/>
      <c r="G49" s="83"/>
      <c r="H49" s="89"/>
      <c r="I49" s="89"/>
      <c r="J49" s="109"/>
      <c r="K49" s="82"/>
      <c r="L49" s="86"/>
      <c r="M49" s="86"/>
      <c r="N49" s="86"/>
      <c r="O49" s="83"/>
      <c r="P49" s="110"/>
      <c r="Q49" s="88"/>
      <c r="R49" s="88"/>
      <c r="S49" s="89"/>
      <c r="T49" s="111"/>
      <c r="U49" s="91"/>
      <c r="V49" s="112"/>
      <c r="W49" s="112"/>
      <c r="X49" s="112"/>
      <c r="Y49" s="112"/>
      <c r="Z49" s="113"/>
      <c r="AA49" s="112"/>
      <c r="AB49" s="112"/>
      <c r="AC49" s="112"/>
      <c r="AD49" s="112"/>
      <c r="AE49" s="112"/>
      <c r="AF49" s="112"/>
      <c r="AG49" s="112"/>
      <c r="AH49" s="112"/>
      <c r="AI49" s="114"/>
      <c r="AJ49" s="112"/>
      <c r="AK49" s="112"/>
      <c r="AL49" s="112"/>
      <c r="AM49" s="112"/>
      <c r="AN49" s="115"/>
      <c r="AO49" s="115"/>
      <c r="AP49" s="115"/>
      <c r="AQ49" s="115"/>
      <c r="AR49" s="86"/>
      <c r="AS49" s="116"/>
      <c r="AT49" s="99"/>
      <c r="AU49" s="100"/>
      <c r="AV49" s="101"/>
      <c r="AW49" s="102"/>
      <c r="AX49" s="83"/>
      <c r="AY49" s="101"/>
      <c r="AZ49" s="101"/>
      <c r="BA49" s="104">
        <f t="shared" si="0"/>
        <v>0</v>
      </c>
    </row>
    <row r="50" spans="1:53" s="57" customFormat="1" x14ac:dyDescent="0.25">
      <c r="A50" s="105">
        <v>46</v>
      </c>
      <c r="B50" s="106" t="s">
        <v>277</v>
      </c>
      <c r="C50" s="107"/>
      <c r="D50" s="80"/>
      <c r="E50" s="108"/>
      <c r="F50" s="82"/>
      <c r="G50" s="83"/>
      <c r="H50" s="89"/>
      <c r="I50" s="89"/>
      <c r="J50" s="109"/>
      <c r="K50" s="82"/>
      <c r="L50" s="86"/>
      <c r="M50" s="86"/>
      <c r="N50" s="86"/>
      <c r="O50" s="83"/>
      <c r="P50" s="110"/>
      <c r="Q50" s="88"/>
      <c r="R50" s="88"/>
      <c r="S50" s="89"/>
      <c r="T50" s="111"/>
      <c r="U50" s="91"/>
      <c r="V50" s="112"/>
      <c r="W50" s="112"/>
      <c r="X50" s="112"/>
      <c r="Y50" s="112"/>
      <c r="Z50" s="113"/>
      <c r="AA50" s="112"/>
      <c r="AB50" s="112"/>
      <c r="AC50" s="112"/>
      <c r="AD50" s="112"/>
      <c r="AE50" s="112"/>
      <c r="AF50" s="112"/>
      <c r="AG50" s="112"/>
      <c r="AH50" s="112"/>
      <c r="AI50" s="114"/>
      <c r="AJ50" s="112"/>
      <c r="AK50" s="112"/>
      <c r="AL50" s="112"/>
      <c r="AM50" s="112"/>
      <c r="AN50" s="115"/>
      <c r="AO50" s="115"/>
      <c r="AP50" s="115"/>
      <c r="AQ50" s="115"/>
      <c r="AR50" s="86"/>
      <c r="AS50" s="116"/>
      <c r="AT50" s="99"/>
      <c r="AU50" s="100"/>
      <c r="AV50" s="101"/>
      <c r="AW50" s="102"/>
      <c r="AX50" s="83"/>
      <c r="AY50" s="101"/>
      <c r="AZ50" s="101"/>
      <c r="BA50" s="104">
        <f t="shared" si="0"/>
        <v>0</v>
      </c>
    </row>
    <row r="51" spans="1:53" s="57" customFormat="1" x14ac:dyDescent="0.25">
      <c r="A51" s="105">
        <v>47</v>
      </c>
      <c r="B51" s="106" t="s">
        <v>278</v>
      </c>
      <c r="C51" s="107"/>
      <c r="D51" s="80"/>
      <c r="E51" s="108"/>
      <c r="F51" s="82"/>
      <c r="G51" s="83"/>
      <c r="H51" s="89"/>
      <c r="I51" s="89"/>
      <c r="J51" s="109"/>
      <c r="K51" s="82"/>
      <c r="L51" s="86"/>
      <c r="M51" s="86"/>
      <c r="N51" s="86"/>
      <c r="O51" s="83"/>
      <c r="P51" s="110"/>
      <c r="Q51" s="88"/>
      <c r="R51" s="88"/>
      <c r="S51" s="89"/>
      <c r="T51" s="111"/>
      <c r="U51" s="91"/>
      <c r="V51" s="112"/>
      <c r="W51" s="112"/>
      <c r="X51" s="112"/>
      <c r="Y51" s="112"/>
      <c r="Z51" s="113"/>
      <c r="AA51" s="112"/>
      <c r="AB51" s="112"/>
      <c r="AC51" s="112"/>
      <c r="AD51" s="112"/>
      <c r="AE51" s="112"/>
      <c r="AF51" s="112"/>
      <c r="AG51" s="112"/>
      <c r="AH51" s="112"/>
      <c r="AI51" s="114"/>
      <c r="AJ51" s="112"/>
      <c r="AK51" s="112"/>
      <c r="AL51" s="112"/>
      <c r="AM51" s="112"/>
      <c r="AN51" s="115"/>
      <c r="AO51" s="115"/>
      <c r="AP51" s="115"/>
      <c r="AQ51" s="115"/>
      <c r="AR51" s="86"/>
      <c r="AS51" s="116"/>
      <c r="AT51" s="99"/>
      <c r="AU51" s="100"/>
      <c r="AV51" s="101"/>
      <c r="AW51" s="102"/>
      <c r="AX51" s="83"/>
      <c r="AY51" s="101"/>
      <c r="AZ51" s="101"/>
      <c r="BA51" s="104">
        <f t="shared" si="0"/>
        <v>0</v>
      </c>
    </row>
    <row r="52" spans="1:53" s="57" customFormat="1" x14ac:dyDescent="0.25">
      <c r="A52" s="105">
        <v>48</v>
      </c>
      <c r="B52" s="106" t="s">
        <v>279</v>
      </c>
      <c r="C52" s="107"/>
      <c r="D52" s="80"/>
      <c r="E52" s="108"/>
      <c r="F52" s="82"/>
      <c r="G52" s="83"/>
      <c r="H52" s="89"/>
      <c r="I52" s="89"/>
      <c r="J52" s="109"/>
      <c r="K52" s="82"/>
      <c r="L52" s="86"/>
      <c r="M52" s="86"/>
      <c r="N52" s="86"/>
      <c r="O52" s="83"/>
      <c r="P52" s="110"/>
      <c r="Q52" s="88"/>
      <c r="R52" s="88"/>
      <c r="S52" s="89"/>
      <c r="T52" s="111"/>
      <c r="U52" s="91"/>
      <c r="V52" s="112"/>
      <c r="W52" s="112"/>
      <c r="X52" s="112"/>
      <c r="Y52" s="112"/>
      <c r="Z52" s="113"/>
      <c r="AA52" s="112"/>
      <c r="AB52" s="112"/>
      <c r="AC52" s="112"/>
      <c r="AD52" s="112"/>
      <c r="AE52" s="112"/>
      <c r="AF52" s="112"/>
      <c r="AG52" s="112"/>
      <c r="AH52" s="112"/>
      <c r="AI52" s="114"/>
      <c r="AJ52" s="112"/>
      <c r="AK52" s="112"/>
      <c r="AL52" s="112"/>
      <c r="AM52" s="112"/>
      <c r="AN52" s="115"/>
      <c r="AO52" s="115"/>
      <c r="AP52" s="115"/>
      <c r="AQ52" s="115"/>
      <c r="AR52" s="86"/>
      <c r="AS52" s="116"/>
      <c r="AT52" s="99"/>
      <c r="AU52" s="100"/>
      <c r="AV52" s="101"/>
      <c r="AW52" s="102"/>
      <c r="AX52" s="83"/>
      <c r="AY52" s="101"/>
      <c r="AZ52" s="101"/>
      <c r="BA52" s="104">
        <f t="shared" si="0"/>
        <v>0</v>
      </c>
    </row>
    <row r="53" spans="1:53" s="57" customFormat="1" x14ac:dyDescent="0.25">
      <c r="A53" s="105">
        <v>49</v>
      </c>
      <c r="B53" s="106" t="s">
        <v>280</v>
      </c>
      <c r="C53" s="107"/>
      <c r="D53" s="80"/>
      <c r="E53" s="108"/>
      <c r="F53" s="82"/>
      <c r="G53" s="83"/>
      <c r="H53" s="89"/>
      <c r="I53" s="89"/>
      <c r="J53" s="109"/>
      <c r="K53" s="82"/>
      <c r="L53" s="86"/>
      <c r="M53" s="86"/>
      <c r="N53" s="86"/>
      <c r="O53" s="83"/>
      <c r="P53" s="110"/>
      <c r="Q53" s="88"/>
      <c r="R53" s="88"/>
      <c r="S53" s="89"/>
      <c r="T53" s="111"/>
      <c r="U53" s="91"/>
      <c r="V53" s="112"/>
      <c r="W53" s="112"/>
      <c r="X53" s="112"/>
      <c r="Y53" s="112"/>
      <c r="Z53" s="113"/>
      <c r="AA53" s="112"/>
      <c r="AB53" s="112"/>
      <c r="AC53" s="112"/>
      <c r="AD53" s="112"/>
      <c r="AE53" s="112"/>
      <c r="AF53" s="112"/>
      <c r="AG53" s="112"/>
      <c r="AH53" s="112"/>
      <c r="AI53" s="114"/>
      <c r="AJ53" s="112"/>
      <c r="AK53" s="112"/>
      <c r="AL53" s="112"/>
      <c r="AM53" s="112"/>
      <c r="AN53" s="115"/>
      <c r="AO53" s="115"/>
      <c r="AP53" s="115"/>
      <c r="AQ53" s="115"/>
      <c r="AR53" s="86"/>
      <c r="AS53" s="116"/>
      <c r="AT53" s="99"/>
      <c r="AU53" s="100"/>
      <c r="AV53" s="101"/>
      <c r="AW53" s="102"/>
      <c r="AX53" s="83"/>
      <c r="AY53" s="101"/>
      <c r="AZ53" s="101"/>
      <c r="BA53" s="104">
        <f t="shared" si="0"/>
        <v>0</v>
      </c>
    </row>
    <row r="54" spans="1:53" s="57" customFormat="1" x14ac:dyDescent="0.25">
      <c r="A54" s="105">
        <v>50</v>
      </c>
      <c r="B54" s="106" t="s">
        <v>281</v>
      </c>
      <c r="C54" s="107"/>
      <c r="D54" s="80"/>
      <c r="E54" s="108"/>
      <c r="F54" s="82"/>
      <c r="G54" s="83"/>
      <c r="H54" s="89"/>
      <c r="I54" s="89"/>
      <c r="J54" s="109"/>
      <c r="K54" s="82"/>
      <c r="L54" s="86"/>
      <c r="M54" s="86"/>
      <c r="N54" s="86"/>
      <c r="O54" s="83"/>
      <c r="P54" s="110"/>
      <c r="Q54" s="88"/>
      <c r="R54" s="88"/>
      <c r="S54" s="89"/>
      <c r="T54" s="111"/>
      <c r="U54" s="91"/>
      <c r="V54" s="112"/>
      <c r="W54" s="112"/>
      <c r="X54" s="112"/>
      <c r="Y54" s="112"/>
      <c r="Z54" s="113"/>
      <c r="AA54" s="112"/>
      <c r="AB54" s="112"/>
      <c r="AC54" s="112"/>
      <c r="AD54" s="112"/>
      <c r="AE54" s="112"/>
      <c r="AF54" s="112"/>
      <c r="AG54" s="112"/>
      <c r="AH54" s="112"/>
      <c r="AI54" s="114"/>
      <c r="AJ54" s="112"/>
      <c r="AK54" s="112"/>
      <c r="AL54" s="112"/>
      <c r="AM54" s="112"/>
      <c r="AN54" s="115"/>
      <c r="AO54" s="115"/>
      <c r="AP54" s="115"/>
      <c r="AQ54" s="115"/>
      <c r="AR54" s="86"/>
      <c r="AS54" s="116"/>
      <c r="AT54" s="99"/>
      <c r="AU54" s="100"/>
      <c r="AV54" s="101"/>
      <c r="AW54" s="102"/>
      <c r="AX54" s="83"/>
      <c r="AY54" s="101"/>
      <c r="AZ54" s="101"/>
      <c r="BA54" s="104">
        <f t="shared" si="0"/>
        <v>0</v>
      </c>
    </row>
    <row r="55" spans="1:53" s="57" customFormat="1" x14ac:dyDescent="0.25">
      <c r="A55" s="105">
        <v>51</v>
      </c>
      <c r="B55" s="106" t="s">
        <v>282</v>
      </c>
      <c r="C55" s="107"/>
      <c r="D55" s="80"/>
      <c r="E55" s="108"/>
      <c r="F55" s="82"/>
      <c r="G55" s="83"/>
      <c r="H55" s="89"/>
      <c r="I55" s="89"/>
      <c r="J55" s="109"/>
      <c r="K55" s="82"/>
      <c r="L55" s="86"/>
      <c r="M55" s="86"/>
      <c r="N55" s="86"/>
      <c r="O55" s="83"/>
      <c r="P55" s="110"/>
      <c r="Q55" s="88"/>
      <c r="R55" s="88"/>
      <c r="S55" s="89"/>
      <c r="T55" s="111"/>
      <c r="U55" s="91"/>
      <c r="V55" s="112"/>
      <c r="W55" s="112"/>
      <c r="X55" s="112"/>
      <c r="Y55" s="112"/>
      <c r="Z55" s="113"/>
      <c r="AA55" s="112"/>
      <c r="AB55" s="112"/>
      <c r="AC55" s="112"/>
      <c r="AD55" s="112"/>
      <c r="AE55" s="112"/>
      <c r="AF55" s="112"/>
      <c r="AG55" s="112"/>
      <c r="AH55" s="112"/>
      <c r="AI55" s="114"/>
      <c r="AJ55" s="112"/>
      <c r="AK55" s="112"/>
      <c r="AL55" s="112"/>
      <c r="AM55" s="112"/>
      <c r="AN55" s="115"/>
      <c r="AO55" s="115"/>
      <c r="AP55" s="115"/>
      <c r="AQ55" s="115"/>
      <c r="AR55" s="86"/>
      <c r="AS55" s="116"/>
      <c r="AT55" s="99"/>
      <c r="AU55" s="100"/>
      <c r="AV55" s="101"/>
      <c r="AW55" s="102"/>
      <c r="AX55" s="83"/>
      <c r="AY55" s="101"/>
      <c r="AZ55" s="101"/>
      <c r="BA55" s="104">
        <f t="shared" si="0"/>
        <v>0</v>
      </c>
    </row>
    <row r="56" spans="1:53" s="57" customFormat="1" x14ac:dyDescent="0.25">
      <c r="A56" s="105">
        <v>52</v>
      </c>
      <c r="B56" s="106" t="s">
        <v>283</v>
      </c>
      <c r="C56" s="107"/>
      <c r="D56" s="80"/>
      <c r="E56" s="108"/>
      <c r="F56" s="82"/>
      <c r="G56" s="83"/>
      <c r="H56" s="89"/>
      <c r="I56" s="89"/>
      <c r="J56" s="109"/>
      <c r="K56" s="82"/>
      <c r="L56" s="86"/>
      <c r="M56" s="86"/>
      <c r="N56" s="86"/>
      <c r="O56" s="83"/>
      <c r="P56" s="110"/>
      <c r="Q56" s="88"/>
      <c r="R56" s="88"/>
      <c r="S56" s="89"/>
      <c r="T56" s="111"/>
      <c r="U56" s="91"/>
      <c r="V56" s="112"/>
      <c r="W56" s="112"/>
      <c r="X56" s="112"/>
      <c r="Y56" s="112"/>
      <c r="Z56" s="113"/>
      <c r="AA56" s="112"/>
      <c r="AB56" s="112"/>
      <c r="AC56" s="112"/>
      <c r="AD56" s="112"/>
      <c r="AE56" s="112"/>
      <c r="AF56" s="112"/>
      <c r="AG56" s="112"/>
      <c r="AH56" s="112"/>
      <c r="AI56" s="114"/>
      <c r="AJ56" s="112"/>
      <c r="AK56" s="112"/>
      <c r="AL56" s="112"/>
      <c r="AM56" s="112"/>
      <c r="AN56" s="115"/>
      <c r="AO56" s="115"/>
      <c r="AP56" s="115"/>
      <c r="AQ56" s="115"/>
      <c r="AR56" s="86"/>
      <c r="AS56" s="116"/>
      <c r="AT56" s="99"/>
      <c r="AU56" s="100"/>
      <c r="AV56" s="101"/>
      <c r="AW56" s="102"/>
      <c r="AX56" s="83"/>
      <c r="AY56" s="101"/>
      <c r="AZ56" s="101"/>
      <c r="BA56" s="104">
        <f t="shared" si="0"/>
        <v>0</v>
      </c>
    </row>
    <row r="57" spans="1:53" s="57" customFormat="1" x14ac:dyDescent="0.25">
      <c r="A57" s="105">
        <v>53</v>
      </c>
      <c r="B57" s="106" t="s">
        <v>284</v>
      </c>
      <c r="C57" s="107"/>
      <c r="D57" s="80"/>
      <c r="E57" s="108"/>
      <c r="F57" s="82"/>
      <c r="G57" s="83"/>
      <c r="H57" s="89"/>
      <c r="I57" s="89"/>
      <c r="J57" s="109"/>
      <c r="K57" s="82"/>
      <c r="L57" s="86"/>
      <c r="M57" s="86"/>
      <c r="N57" s="86"/>
      <c r="O57" s="83"/>
      <c r="P57" s="110"/>
      <c r="Q57" s="88"/>
      <c r="R57" s="88"/>
      <c r="S57" s="89"/>
      <c r="T57" s="111"/>
      <c r="U57" s="91"/>
      <c r="V57" s="112"/>
      <c r="W57" s="112"/>
      <c r="X57" s="112"/>
      <c r="Y57" s="112"/>
      <c r="Z57" s="113"/>
      <c r="AA57" s="112"/>
      <c r="AB57" s="112"/>
      <c r="AC57" s="112"/>
      <c r="AD57" s="112"/>
      <c r="AE57" s="112"/>
      <c r="AF57" s="112"/>
      <c r="AG57" s="112"/>
      <c r="AH57" s="112"/>
      <c r="AI57" s="114"/>
      <c r="AJ57" s="112"/>
      <c r="AK57" s="112"/>
      <c r="AL57" s="112"/>
      <c r="AM57" s="112"/>
      <c r="AN57" s="115"/>
      <c r="AO57" s="115"/>
      <c r="AP57" s="115"/>
      <c r="AQ57" s="115"/>
      <c r="AR57" s="86"/>
      <c r="AS57" s="116"/>
      <c r="AT57" s="99"/>
      <c r="AU57" s="100"/>
      <c r="AV57" s="101"/>
      <c r="AW57" s="102"/>
      <c r="AX57" s="83"/>
      <c r="AY57" s="101"/>
      <c r="AZ57" s="101"/>
      <c r="BA57" s="104">
        <f t="shared" si="0"/>
        <v>0</v>
      </c>
    </row>
    <row r="58" spans="1:53" s="57" customFormat="1" x14ac:dyDescent="0.25">
      <c r="A58" s="105">
        <v>54</v>
      </c>
      <c r="B58" s="106" t="s">
        <v>285</v>
      </c>
      <c r="C58" s="107"/>
      <c r="D58" s="80"/>
      <c r="E58" s="108"/>
      <c r="F58" s="82"/>
      <c r="G58" s="83"/>
      <c r="H58" s="89"/>
      <c r="I58" s="89"/>
      <c r="J58" s="109"/>
      <c r="K58" s="82"/>
      <c r="L58" s="86"/>
      <c r="M58" s="86"/>
      <c r="N58" s="86"/>
      <c r="O58" s="83"/>
      <c r="P58" s="110"/>
      <c r="Q58" s="88"/>
      <c r="R58" s="88"/>
      <c r="S58" s="89"/>
      <c r="T58" s="111"/>
      <c r="U58" s="91"/>
      <c r="V58" s="112"/>
      <c r="W58" s="112"/>
      <c r="X58" s="112"/>
      <c r="Y58" s="112"/>
      <c r="Z58" s="113"/>
      <c r="AA58" s="112"/>
      <c r="AB58" s="112"/>
      <c r="AC58" s="112"/>
      <c r="AD58" s="112"/>
      <c r="AE58" s="112"/>
      <c r="AF58" s="112"/>
      <c r="AG58" s="112"/>
      <c r="AH58" s="112"/>
      <c r="AI58" s="114"/>
      <c r="AJ58" s="112"/>
      <c r="AK58" s="112"/>
      <c r="AL58" s="112"/>
      <c r="AM58" s="112"/>
      <c r="AN58" s="115"/>
      <c r="AO58" s="115"/>
      <c r="AP58" s="115"/>
      <c r="AQ58" s="115"/>
      <c r="AR58" s="86"/>
      <c r="AS58" s="116"/>
      <c r="AT58" s="99"/>
      <c r="AU58" s="100"/>
      <c r="AV58" s="101"/>
      <c r="AW58" s="102"/>
      <c r="AX58" s="83"/>
      <c r="AY58" s="101"/>
      <c r="AZ58" s="101"/>
      <c r="BA58" s="104">
        <f t="shared" si="0"/>
        <v>0</v>
      </c>
    </row>
    <row r="59" spans="1:53" s="57" customFormat="1" x14ac:dyDescent="0.25">
      <c r="A59" s="105">
        <v>55</v>
      </c>
      <c r="B59" s="106" t="s">
        <v>286</v>
      </c>
      <c r="C59" s="107"/>
      <c r="D59" s="80"/>
      <c r="E59" s="108"/>
      <c r="F59" s="82"/>
      <c r="G59" s="83"/>
      <c r="H59" s="89"/>
      <c r="I59" s="89"/>
      <c r="J59" s="109"/>
      <c r="K59" s="82"/>
      <c r="L59" s="86"/>
      <c r="M59" s="86"/>
      <c r="N59" s="86"/>
      <c r="O59" s="83"/>
      <c r="P59" s="110"/>
      <c r="Q59" s="88"/>
      <c r="R59" s="88"/>
      <c r="S59" s="89"/>
      <c r="T59" s="111"/>
      <c r="U59" s="91"/>
      <c r="V59" s="112"/>
      <c r="W59" s="112"/>
      <c r="X59" s="112"/>
      <c r="Y59" s="112"/>
      <c r="Z59" s="113"/>
      <c r="AA59" s="112"/>
      <c r="AB59" s="112"/>
      <c r="AC59" s="112"/>
      <c r="AD59" s="112"/>
      <c r="AE59" s="112"/>
      <c r="AF59" s="112"/>
      <c r="AG59" s="112"/>
      <c r="AH59" s="112"/>
      <c r="AI59" s="114"/>
      <c r="AJ59" s="112"/>
      <c r="AK59" s="112"/>
      <c r="AL59" s="112"/>
      <c r="AM59" s="112"/>
      <c r="AN59" s="115"/>
      <c r="AO59" s="115"/>
      <c r="AP59" s="115"/>
      <c r="AQ59" s="115"/>
      <c r="AR59" s="86"/>
      <c r="AS59" s="116"/>
      <c r="AT59" s="99"/>
      <c r="AU59" s="100"/>
      <c r="AV59" s="101"/>
      <c r="AW59" s="102"/>
      <c r="AX59" s="83"/>
      <c r="AY59" s="101"/>
      <c r="AZ59" s="101"/>
      <c r="BA59" s="104">
        <f t="shared" si="0"/>
        <v>0</v>
      </c>
    </row>
    <row r="60" spans="1:53" s="57" customFormat="1" x14ac:dyDescent="0.25">
      <c r="A60" s="105">
        <v>56</v>
      </c>
      <c r="B60" s="106" t="s">
        <v>287</v>
      </c>
      <c r="C60" s="107"/>
      <c r="D60" s="80"/>
      <c r="E60" s="108"/>
      <c r="F60" s="82"/>
      <c r="G60" s="83"/>
      <c r="H60" s="89"/>
      <c r="I60" s="89"/>
      <c r="J60" s="109"/>
      <c r="K60" s="82"/>
      <c r="L60" s="86"/>
      <c r="M60" s="86"/>
      <c r="N60" s="86"/>
      <c r="O60" s="83"/>
      <c r="P60" s="110"/>
      <c r="Q60" s="88"/>
      <c r="R60" s="88"/>
      <c r="S60" s="89"/>
      <c r="T60" s="111"/>
      <c r="U60" s="91"/>
      <c r="V60" s="112"/>
      <c r="W60" s="112"/>
      <c r="X60" s="112"/>
      <c r="Y60" s="112"/>
      <c r="Z60" s="113"/>
      <c r="AA60" s="112"/>
      <c r="AB60" s="112"/>
      <c r="AC60" s="112"/>
      <c r="AD60" s="112"/>
      <c r="AE60" s="112"/>
      <c r="AF60" s="112"/>
      <c r="AG60" s="112"/>
      <c r="AH60" s="112"/>
      <c r="AI60" s="114"/>
      <c r="AJ60" s="112"/>
      <c r="AK60" s="112"/>
      <c r="AL60" s="112"/>
      <c r="AM60" s="112"/>
      <c r="AN60" s="115"/>
      <c r="AO60" s="115"/>
      <c r="AP60" s="115"/>
      <c r="AQ60" s="115"/>
      <c r="AR60" s="86"/>
      <c r="AS60" s="116"/>
      <c r="AT60" s="99"/>
      <c r="AU60" s="100"/>
      <c r="AV60" s="101"/>
      <c r="AW60" s="102"/>
      <c r="AX60" s="83"/>
      <c r="AY60" s="101"/>
      <c r="AZ60" s="101"/>
      <c r="BA60" s="104">
        <f t="shared" si="0"/>
        <v>0</v>
      </c>
    </row>
    <row r="61" spans="1:53" s="57" customFormat="1" x14ac:dyDescent="0.25">
      <c r="A61" s="105">
        <v>57</v>
      </c>
      <c r="B61" s="106" t="s">
        <v>288</v>
      </c>
      <c r="C61" s="107"/>
      <c r="D61" s="80"/>
      <c r="E61" s="108"/>
      <c r="F61" s="82"/>
      <c r="G61" s="83"/>
      <c r="H61" s="89"/>
      <c r="I61" s="89"/>
      <c r="J61" s="109"/>
      <c r="K61" s="82"/>
      <c r="L61" s="86"/>
      <c r="M61" s="86"/>
      <c r="N61" s="86"/>
      <c r="O61" s="83"/>
      <c r="P61" s="110"/>
      <c r="Q61" s="88"/>
      <c r="R61" s="88"/>
      <c r="S61" s="89"/>
      <c r="T61" s="111"/>
      <c r="U61" s="91"/>
      <c r="V61" s="112"/>
      <c r="W61" s="112"/>
      <c r="X61" s="112"/>
      <c r="Y61" s="112"/>
      <c r="Z61" s="113"/>
      <c r="AA61" s="112"/>
      <c r="AB61" s="112"/>
      <c r="AC61" s="112"/>
      <c r="AD61" s="112"/>
      <c r="AE61" s="112"/>
      <c r="AF61" s="112"/>
      <c r="AG61" s="112"/>
      <c r="AH61" s="112"/>
      <c r="AI61" s="114"/>
      <c r="AJ61" s="112"/>
      <c r="AK61" s="112"/>
      <c r="AL61" s="112"/>
      <c r="AM61" s="112"/>
      <c r="AN61" s="115"/>
      <c r="AO61" s="115"/>
      <c r="AP61" s="115"/>
      <c r="AQ61" s="115"/>
      <c r="AR61" s="86"/>
      <c r="AS61" s="116"/>
      <c r="AT61" s="99"/>
      <c r="AU61" s="100"/>
      <c r="AV61" s="101"/>
      <c r="AW61" s="102"/>
      <c r="AX61" s="83"/>
      <c r="AY61" s="101"/>
      <c r="AZ61" s="101"/>
      <c r="BA61" s="104">
        <f t="shared" si="0"/>
        <v>0</v>
      </c>
    </row>
    <row r="62" spans="1:53" s="57" customFormat="1" x14ac:dyDescent="0.25">
      <c r="A62" s="105"/>
      <c r="B62" s="106"/>
      <c r="C62" s="107"/>
      <c r="D62" s="80"/>
      <c r="E62" s="108"/>
      <c r="F62" s="82"/>
      <c r="G62" s="83"/>
      <c r="H62" s="89"/>
      <c r="I62" s="89"/>
      <c r="J62" s="109"/>
      <c r="K62" s="82"/>
      <c r="L62" s="86"/>
      <c r="M62" s="86"/>
      <c r="N62" s="86"/>
      <c r="O62" s="83"/>
      <c r="P62" s="110"/>
      <c r="Q62" s="88"/>
      <c r="R62" s="88"/>
      <c r="S62" s="89"/>
      <c r="T62" s="111"/>
      <c r="U62" s="91"/>
      <c r="V62" s="112"/>
      <c r="W62" s="112"/>
      <c r="X62" s="112"/>
      <c r="Y62" s="112"/>
      <c r="Z62" s="113"/>
      <c r="AA62" s="112"/>
      <c r="AB62" s="112"/>
      <c r="AC62" s="112"/>
      <c r="AD62" s="112"/>
      <c r="AE62" s="112"/>
      <c r="AF62" s="112"/>
      <c r="AG62" s="112"/>
      <c r="AH62" s="112"/>
      <c r="AI62" s="114"/>
      <c r="AJ62" s="112"/>
      <c r="AK62" s="112"/>
      <c r="AL62" s="112"/>
      <c r="AM62" s="112"/>
      <c r="AN62" s="115"/>
      <c r="AO62" s="115"/>
      <c r="AP62" s="115"/>
      <c r="AQ62" s="115"/>
      <c r="AR62" s="86"/>
      <c r="AS62" s="116"/>
      <c r="AT62" s="99"/>
      <c r="AU62" s="100"/>
      <c r="AV62" s="101"/>
      <c r="AW62" s="102"/>
      <c r="AX62" s="83"/>
      <c r="AY62" s="101"/>
      <c r="AZ62" s="101"/>
      <c r="BA62" s="104"/>
    </row>
    <row r="63" spans="1:53" s="57" customFormat="1" x14ac:dyDescent="0.25">
      <c r="A63" s="105"/>
      <c r="B63" s="106"/>
      <c r="C63" s="107"/>
      <c r="D63" s="80"/>
      <c r="E63" s="108"/>
      <c r="F63" s="82"/>
      <c r="G63" s="83"/>
      <c r="H63" s="89"/>
      <c r="I63" s="89"/>
      <c r="J63" s="109"/>
      <c r="K63" s="82"/>
      <c r="L63" s="86"/>
      <c r="M63" s="86"/>
      <c r="N63" s="86"/>
      <c r="O63" s="83"/>
      <c r="P63" s="110"/>
      <c r="Q63" s="88"/>
      <c r="R63" s="88"/>
      <c r="S63" s="89"/>
      <c r="T63" s="111"/>
      <c r="U63" s="91"/>
      <c r="V63" s="112"/>
      <c r="W63" s="112"/>
      <c r="X63" s="112"/>
      <c r="Y63" s="112"/>
      <c r="Z63" s="113"/>
      <c r="AA63" s="112"/>
      <c r="AB63" s="112"/>
      <c r="AC63" s="112"/>
      <c r="AD63" s="112"/>
      <c r="AE63" s="112"/>
      <c r="AF63" s="112"/>
      <c r="AG63" s="112"/>
      <c r="AH63" s="112"/>
      <c r="AI63" s="114"/>
      <c r="AJ63" s="112"/>
      <c r="AK63" s="112"/>
      <c r="AL63" s="112"/>
      <c r="AM63" s="112"/>
      <c r="AN63" s="115"/>
      <c r="AO63" s="115"/>
      <c r="AP63" s="115"/>
      <c r="AQ63" s="115"/>
      <c r="AR63" s="86"/>
      <c r="AS63" s="116"/>
      <c r="AT63" s="99"/>
      <c r="AU63" s="100"/>
      <c r="AV63" s="101"/>
      <c r="AW63" s="102"/>
      <c r="AX63" s="83"/>
      <c r="AY63" s="101"/>
      <c r="AZ63" s="101"/>
      <c r="BA63" s="104"/>
    </row>
    <row r="64" spans="1:53" s="57" customFormat="1" x14ac:dyDescent="0.25">
      <c r="A64" s="105"/>
      <c r="B64" s="106"/>
      <c r="C64" s="107"/>
      <c r="D64" s="80"/>
      <c r="E64" s="108"/>
      <c r="F64" s="82"/>
      <c r="G64" s="83"/>
      <c r="H64" s="89"/>
      <c r="I64" s="89"/>
      <c r="J64" s="109"/>
      <c r="K64" s="82"/>
      <c r="L64" s="86"/>
      <c r="M64" s="86"/>
      <c r="N64" s="86"/>
      <c r="O64" s="83"/>
      <c r="P64" s="110"/>
      <c r="Q64" s="88"/>
      <c r="R64" s="88"/>
      <c r="S64" s="89"/>
      <c r="T64" s="111"/>
      <c r="U64" s="91"/>
      <c r="V64" s="112"/>
      <c r="W64" s="112"/>
      <c r="X64" s="112"/>
      <c r="Y64" s="112"/>
      <c r="Z64" s="113"/>
      <c r="AA64" s="112"/>
      <c r="AB64" s="112"/>
      <c r="AC64" s="112"/>
      <c r="AD64" s="112"/>
      <c r="AE64" s="112"/>
      <c r="AF64" s="112"/>
      <c r="AG64" s="112"/>
      <c r="AH64" s="112"/>
      <c r="AI64" s="114"/>
      <c r="AJ64" s="112"/>
      <c r="AK64" s="112"/>
      <c r="AL64" s="112"/>
      <c r="AM64" s="112"/>
      <c r="AN64" s="115"/>
      <c r="AO64" s="115"/>
      <c r="AP64" s="115"/>
      <c r="AQ64" s="115"/>
      <c r="AR64" s="86"/>
      <c r="AS64" s="116"/>
      <c r="AT64" s="99"/>
      <c r="AU64" s="100"/>
      <c r="AV64" s="101"/>
      <c r="AW64" s="102"/>
      <c r="AX64" s="83"/>
      <c r="AY64" s="101"/>
      <c r="AZ64" s="101"/>
      <c r="BA64" s="104"/>
    </row>
    <row r="65" spans="1:53" s="57" customFormat="1" x14ac:dyDescent="0.25">
      <c r="A65" s="105"/>
      <c r="B65" s="106"/>
      <c r="C65" s="107"/>
      <c r="D65" s="80"/>
      <c r="E65" s="108"/>
      <c r="F65" s="82"/>
      <c r="G65" s="83"/>
      <c r="H65" s="89"/>
      <c r="I65" s="89"/>
      <c r="J65" s="109"/>
      <c r="K65" s="82"/>
      <c r="L65" s="86"/>
      <c r="M65" s="86"/>
      <c r="N65" s="86"/>
      <c r="O65" s="83"/>
      <c r="P65" s="110"/>
      <c r="Q65" s="88"/>
      <c r="R65" s="88"/>
      <c r="S65" s="89"/>
      <c r="T65" s="111"/>
      <c r="U65" s="91"/>
      <c r="V65" s="112"/>
      <c r="W65" s="112"/>
      <c r="X65" s="112"/>
      <c r="Y65" s="112"/>
      <c r="Z65" s="113"/>
      <c r="AA65" s="112"/>
      <c r="AB65" s="112"/>
      <c r="AC65" s="112"/>
      <c r="AD65" s="112"/>
      <c r="AE65" s="112"/>
      <c r="AF65" s="112"/>
      <c r="AG65" s="112"/>
      <c r="AH65" s="112"/>
      <c r="AI65" s="114"/>
      <c r="AJ65" s="112"/>
      <c r="AK65" s="112"/>
      <c r="AL65" s="112"/>
      <c r="AM65" s="112"/>
      <c r="AN65" s="115"/>
      <c r="AO65" s="115"/>
      <c r="AP65" s="115"/>
      <c r="AQ65" s="115"/>
      <c r="AR65" s="86"/>
      <c r="AS65" s="116"/>
      <c r="AT65" s="99"/>
      <c r="AU65" s="100"/>
      <c r="AV65" s="101"/>
      <c r="AW65" s="102"/>
      <c r="AX65" s="83"/>
      <c r="AY65" s="101"/>
      <c r="AZ65" s="101"/>
      <c r="BA65" s="104"/>
    </row>
    <row r="66" spans="1:53" s="57" customFormat="1" x14ac:dyDescent="0.25">
      <c r="A66" s="105"/>
      <c r="B66" s="106"/>
      <c r="C66" s="107"/>
      <c r="D66" s="80"/>
      <c r="E66" s="108"/>
      <c r="F66" s="82"/>
      <c r="G66" s="83"/>
      <c r="H66" s="89"/>
      <c r="I66" s="89"/>
      <c r="J66" s="109"/>
      <c r="K66" s="82"/>
      <c r="L66" s="86"/>
      <c r="M66" s="86"/>
      <c r="N66" s="86"/>
      <c r="O66" s="83"/>
      <c r="P66" s="110"/>
      <c r="Q66" s="88"/>
      <c r="R66" s="88"/>
      <c r="S66" s="89"/>
      <c r="T66" s="111"/>
      <c r="U66" s="91"/>
      <c r="V66" s="112"/>
      <c r="W66" s="112"/>
      <c r="X66" s="112"/>
      <c r="Y66" s="112"/>
      <c r="Z66" s="113"/>
      <c r="AA66" s="112"/>
      <c r="AB66" s="112"/>
      <c r="AC66" s="112"/>
      <c r="AD66" s="112"/>
      <c r="AE66" s="112"/>
      <c r="AF66" s="112"/>
      <c r="AG66" s="112"/>
      <c r="AH66" s="112"/>
      <c r="AI66" s="114"/>
      <c r="AJ66" s="112"/>
      <c r="AK66" s="112"/>
      <c r="AL66" s="112"/>
      <c r="AM66" s="112"/>
      <c r="AN66" s="115"/>
      <c r="AO66" s="115"/>
      <c r="AP66" s="115"/>
      <c r="AQ66" s="115"/>
      <c r="AR66" s="86"/>
      <c r="AS66" s="116"/>
      <c r="AT66" s="99"/>
      <c r="AU66" s="100"/>
      <c r="AV66" s="101"/>
      <c r="AW66" s="102"/>
      <c r="AX66" s="83"/>
      <c r="AY66" s="101"/>
      <c r="AZ66" s="101"/>
      <c r="BA66" s="104"/>
    </row>
    <row r="67" spans="1:53" s="57" customFormat="1" x14ac:dyDescent="0.25">
      <c r="A67" s="105"/>
      <c r="B67" s="106"/>
      <c r="C67" s="107"/>
      <c r="D67" s="80"/>
      <c r="E67" s="108"/>
      <c r="F67" s="82"/>
      <c r="G67" s="83"/>
      <c r="H67" s="89"/>
      <c r="I67" s="89"/>
      <c r="J67" s="109"/>
      <c r="K67" s="82"/>
      <c r="L67" s="86"/>
      <c r="M67" s="86"/>
      <c r="N67" s="86"/>
      <c r="O67" s="83"/>
      <c r="P67" s="110"/>
      <c r="Q67" s="88"/>
      <c r="R67" s="88"/>
      <c r="S67" s="89"/>
      <c r="T67" s="111"/>
      <c r="U67" s="91"/>
      <c r="V67" s="112"/>
      <c r="W67" s="112"/>
      <c r="X67" s="112"/>
      <c r="Y67" s="112"/>
      <c r="Z67" s="113"/>
      <c r="AA67" s="112"/>
      <c r="AB67" s="112"/>
      <c r="AC67" s="112"/>
      <c r="AD67" s="112"/>
      <c r="AE67" s="112"/>
      <c r="AF67" s="112"/>
      <c r="AG67" s="112"/>
      <c r="AH67" s="112"/>
      <c r="AI67" s="114"/>
      <c r="AJ67" s="112"/>
      <c r="AK67" s="112"/>
      <c r="AL67" s="112"/>
      <c r="AM67" s="112"/>
      <c r="AN67" s="115"/>
      <c r="AO67" s="115"/>
      <c r="AP67" s="115"/>
      <c r="AQ67" s="115"/>
      <c r="AR67" s="86"/>
      <c r="AS67" s="116"/>
      <c r="AT67" s="99"/>
      <c r="AU67" s="100"/>
      <c r="AV67" s="101"/>
      <c r="AW67" s="102"/>
      <c r="AX67" s="83"/>
      <c r="AY67" s="101"/>
      <c r="AZ67" s="101"/>
      <c r="BA67" s="104"/>
    </row>
    <row r="68" spans="1:53" s="57" customFormat="1" x14ac:dyDescent="0.25">
      <c r="A68" s="105"/>
      <c r="B68" s="106"/>
      <c r="C68" s="107"/>
      <c r="D68" s="80"/>
      <c r="E68" s="108"/>
      <c r="F68" s="82"/>
      <c r="G68" s="83"/>
      <c r="H68" s="89"/>
      <c r="I68" s="89"/>
      <c r="J68" s="109"/>
      <c r="K68" s="82"/>
      <c r="L68" s="86"/>
      <c r="M68" s="86"/>
      <c r="N68" s="86"/>
      <c r="O68" s="83"/>
      <c r="P68" s="110"/>
      <c r="Q68" s="88"/>
      <c r="R68" s="88"/>
      <c r="S68" s="89"/>
      <c r="T68" s="111"/>
      <c r="U68" s="91"/>
      <c r="V68" s="112"/>
      <c r="W68" s="112"/>
      <c r="X68" s="112"/>
      <c r="Y68" s="112"/>
      <c r="Z68" s="113"/>
      <c r="AA68" s="112"/>
      <c r="AB68" s="112"/>
      <c r="AC68" s="112"/>
      <c r="AD68" s="112"/>
      <c r="AE68" s="112"/>
      <c r="AF68" s="112"/>
      <c r="AG68" s="112"/>
      <c r="AH68" s="112"/>
      <c r="AI68" s="114"/>
      <c r="AJ68" s="112"/>
      <c r="AK68" s="112"/>
      <c r="AL68" s="112"/>
      <c r="AM68" s="112"/>
      <c r="AN68" s="115"/>
      <c r="AO68" s="115"/>
      <c r="AP68" s="115"/>
      <c r="AQ68" s="115"/>
      <c r="AR68" s="86"/>
      <c r="AS68" s="116"/>
      <c r="AT68" s="99"/>
      <c r="AU68" s="100"/>
      <c r="AV68" s="101"/>
      <c r="AW68" s="102"/>
      <c r="AX68" s="83"/>
      <c r="AY68" s="101"/>
      <c r="AZ68" s="101"/>
      <c r="BA68" s="104"/>
    </row>
    <row r="69" spans="1:53" s="57" customFormat="1" x14ac:dyDescent="0.25">
      <c r="A69" s="105">
        <v>58</v>
      </c>
      <c r="B69" s="106" t="s">
        <v>289</v>
      </c>
      <c r="C69" s="107"/>
      <c r="D69" s="80"/>
      <c r="E69" s="108"/>
      <c r="F69" s="82"/>
      <c r="G69" s="83"/>
      <c r="H69" s="89"/>
      <c r="I69" s="89"/>
      <c r="J69" s="109"/>
      <c r="K69" s="82"/>
      <c r="L69" s="86"/>
      <c r="M69" s="86"/>
      <c r="N69" s="86"/>
      <c r="O69" s="83"/>
      <c r="P69" s="110"/>
      <c r="Q69" s="88"/>
      <c r="R69" s="88"/>
      <c r="S69" s="89"/>
      <c r="T69" s="111"/>
      <c r="U69" s="91"/>
      <c r="V69" s="112"/>
      <c r="W69" s="112"/>
      <c r="X69" s="112"/>
      <c r="Y69" s="112"/>
      <c r="Z69" s="113"/>
      <c r="AA69" s="112"/>
      <c r="AB69" s="112"/>
      <c r="AC69" s="112"/>
      <c r="AD69" s="112"/>
      <c r="AE69" s="112"/>
      <c r="AF69" s="112"/>
      <c r="AG69" s="112"/>
      <c r="AH69" s="112"/>
      <c r="AI69" s="114"/>
      <c r="AJ69" s="112"/>
      <c r="AK69" s="112"/>
      <c r="AL69" s="112"/>
      <c r="AM69" s="112"/>
      <c r="AN69" s="115"/>
      <c r="AO69" s="115"/>
      <c r="AP69" s="115"/>
      <c r="AQ69" s="115"/>
      <c r="AR69" s="86"/>
      <c r="AS69" s="116"/>
      <c r="AT69" s="99"/>
      <c r="AU69" s="100"/>
      <c r="AV69" s="101"/>
      <c r="AW69" s="102"/>
      <c r="AX69" s="83"/>
      <c r="AY69" s="101"/>
      <c r="AZ69" s="101"/>
      <c r="BA69" s="104">
        <f t="shared" si="0"/>
        <v>0</v>
      </c>
    </row>
    <row r="70" spans="1:53" s="57" customFormat="1" x14ac:dyDescent="0.25">
      <c r="A70" s="105">
        <v>59</v>
      </c>
      <c r="B70" s="117" t="s">
        <v>290</v>
      </c>
      <c r="C70" s="107"/>
      <c r="D70" s="80"/>
      <c r="E70" s="108"/>
      <c r="F70" s="82"/>
      <c r="G70" s="83"/>
      <c r="H70" s="89"/>
      <c r="I70" s="89"/>
      <c r="J70" s="109"/>
      <c r="K70" s="82"/>
      <c r="L70" s="86"/>
      <c r="M70" s="86"/>
      <c r="N70" s="86"/>
      <c r="O70" s="83"/>
      <c r="P70" s="110"/>
      <c r="Q70" s="88"/>
      <c r="R70" s="88"/>
      <c r="S70" s="118"/>
      <c r="T70" s="119"/>
      <c r="U70" s="91"/>
      <c r="V70" s="112"/>
      <c r="W70" s="112"/>
      <c r="X70" s="112"/>
      <c r="Y70" s="112"/>
      <c r="Z70" s="113"/>
      <c r="AA70" s="112"/>
      <c r="AB70" s="112"/>
      <c r="AC70" s="112"/>
      <c r="AD70" s="112"/>
      <c r="AE70" s="112"/>
      <c r="AF70" s="112"/>
      <c r="AG70" s="112"/>
      <c r="AH70" s="112"/>
      <c r="AI70" s="114"/>
      <c r="AJ70" s="112"/>
      <c r="AK70" s="112"/>
      <c r="AL70" s="112"/>
      <c r="AM70" s="112"/>
      <c r="AN70" s="115"/>
      <c r="AO70" s="115"/>
      <c r="AP70" s="115"/>
      <c r="AQ70" s="115"/>
      <c r="AR70" s="86"/>
      <c r="AS70" s="116"/>
      <c r="AT70" s="99"/>
      <c r="AU70" s="100"/>
      <c r="AV70" s="101"/>
      <c r="AW70" s="102"/>
      <c r="AX70" s="83"/>
      <c r="AY70" s="101"/>
      <c r="AZ70" s="101"/>
      <c r="BA70" s="104">
        <f t="shared" si="0"/>
        <v>0</v>
      </c>
    </row>
    <row r="71" spans="1:53" s="57" customFormat="1" x14ac:dyDescent="0.25">
      <c r="A71" s="105">
        <v>60</v>
      </c>
      <c r="B71" s="117" t="s">
        <v>291</v>
      </c>
      <c r="C71" s="107"/>
      <c r="D71" s="80"/>
      <c r="E71" s="108"/>
      <c r="F71" s="82"/>
      <c r="G71" s="83"/>
      <c r="H71" s="89"/>
      <c r="I71" s="89"/>
      <c r="J71" s="109"/>
      <c r="K71" s="82"/>
      <c r="L71" s="86"/>
      <c r="M71" s="86"/>
      <c r="N71" s="86"/>
      <c r="O71" s="83"/>
      <c r="P71" s="110"/>
      <c r="Q71" s="88"/>
      <c r="R71" s="88"/>
      <c r="S71" s="118"/>
      <c r="T71" s="119"/>
      <c r="U71" s="91"/>
      <c r="V71" s="112"/>
      <c r="W71" s="112"/>
      <c r="X71" s="112"/>
      <c r="Y71" s="112"/>
      <c r="Z71" s="113"/>
      <c r="AA71" s="112"/>
      <c r="AB71" s="112"/>
      <c r="AC71" s="112"/>
      <c r="AD71" s="112"/>
      <c r="AE71" s="112"/>
      <c r="AF71" s="112"/>
      <c r="AG71" s="112"/>
      <c r="AH71" s="112"/>
      <c r="AI71" s="114"/>
      <c r="AJ71" s="112"/>
      <c r="AK71" s="112"/>
      <c r="AL71" s="112"/>
      <c r="AM71" s="112"/>
      <c r="AN71" s="115"/>
      <c r="AO71" s="115"/>
      <c r="AP71" s="115"/>
      <c r="AQ71" s="115"/>
      <c r="AR71" s="86"/>
      <c r="AS71" s="116"/>
      <c r="AT71" s="99"/>
      <c r="AU71" s="100"/>
      <c r="AV71" s="101"/>
      <c r="AW71" s="102"/>
      <c r="AX71" s="83"/>
      <c r="AY71" s="101"/>
      <c r="AZ71" s="101"/>
      <c r="BA71" s="104">
        <f t="shared" si="0"/>
        <v>0</v>
      </c>
    </row>
    <row r="72" spans="1:53" s="57" customFormat="1" x14ac:dyDescent="0.25">
      <c r="A72" s="105">
        <v>61</v>
      </c>
      <c r="B72" s="117" t="s">
        <v>292</v>
      </c>
      <c r="C72" s="107"/>
      <c r="D72" s="80"/>
      <c r="E72" s="108"/>
      <c r="F72" s="82"/>
      <c r="G72" s="83"/>
      <c r="H72" s="89"/>
      <c r="I72" s="89"/>
      <c r="J72" s="109"/>
      <c r="K72" s="82"/>
      <c r="L72" s="86"/>
      <c r="M72" s="86"/>
      <c r="N72" s="86"/>
      <c r="O72" s="83"/>
      <c r="P72" s="110"/>
      <c r="Q72" s="88"/>
      <c r="R72" s="88"/>
      <c r="S72" s="118"/>
      <c r="T72" s="119"/>
      <c r="U72" s="91"/>
      <c r="V72" s="112"/>
      <c r="W72" s="112"/>
      <c r="X72" s="112"/>
      <c r="Y72" s="112"/>
      <c r="Z72" s="113"/>
      <c r="AA72" s="112"/>
      <c r="AB72" s="112"/>
      <c r="AC72" s="112"/>
      <c r="AD72" s="112"/>
      <c r="AE72" s="112"/>
      <c r="AF72" s="112"/>
      <c r="AG72" s="112"/>
      <c r="AH72" s="112"/>
      <c r="AI72" s="114"/>
      <c r="AJ72" s="112"/>
      <c r="AK72" s="112"/>
      <c r="AL72" s="112"/>
      <c r="AM72" s="112"/>
      <c r="AN72" s="115"/>
      <c r="AO72" s="115"/>
      <c r="AP72" s="115"/>
      <c r="AQ72" s="115"/>
      <c r="AR72" s="86"/>
      <c r="AS72" s="120"/>
      <c r="AT72" s="99"/>
      <c r="AU72" s="100"/>
      <c r="AV72" s="101"/>
      <c r="AW72" s="102"/>
      <c r="AX72" s="83"/>
      <c r="AY72" s="101"/>
      <c r="AZ72" s="101"/>
      <c r="BA72" s="104">
        <f t="shared" si="0"/>
        <v>0</v>
      </c>
    </row>
    <row r="73" spans="1:53" s="57" customFormat="1" x14ac:dyDescent="0.25">
      <c r="A73" s="105">
        <v>62</v>
      </c>
      <c r="B73" s="117" t="s">
        <v>293</v>
      </c>
      <c r="C73" s="107"/>
      <c r="D73" s="80"/>
      <c r="E73" s="108"/>
      <c r="F73" s="82"/>
      <c r="G73" s="83"/>
      <c r="H73" s="89"/>
      <c r="I73" s="89"/>
      <c r="J73" s="109"/>
      <c r="K73" s="82"/>
      <c r="L73" s="86"/>
      <c r="M73" s="86"/>
      <c r="N73" s="86"/>
      <c r="O73" s="83"/>
      <c r="P73" s="110"/>
      <c r="Q73" s="88"/>
      <c r="R73" s="88"/>
      <c r="S73" s="118"/>
      <c r="T73" s="119"/>
      <c r="U73" s="91"/>
      <c r="V73" s="112"/>
      <c r="W73" s="112"/>
      <c r="X73" s="112"/>
      <c r="Y73" s="112"/>
      <c r="Z73" s="113"/>
      <c r="AA73" s="112"/>
      <c r="AB73" s="112"/>
      <c r="AC73" s="112"/>
      <c r="AD73" s="112"/>
      <c r="AE73" s="112"/>
      <c r="AF73" s="112"/>
      <c r="AG73" s="112"/>
      <c r="AH73" s="112"/>
      <c r="AI73" s="114"/>
      <c r="AJ73" s="112"/>
      <c r="AK73" s="112"/>
      <c r="AL73" s="112"/>
      <c r="AM73" s="112"/>
      <c r="AN73" s="115"/>
      <c r="AO73" s="115"/>
      <c r="AP73" s="115"/>
      <c r="AQ73" s="115"/>
      <c r="AR73" s="86"/>
      <c r="AS73" s="116"/>
      <c r="AT73" s="99"/>
      <c r="AU73" s="100"/>
      <c r="AV73" s="101"/>
      <c r="AW73" s="102"/>
      <c r="AX73" s="83"/>
      <c r="AY73" s="101"/>
      <c r="AZ73" s="101"/>
      <c r="BA73" s="104">
        <f t="shared" si="0"/>
        <v>0</v>
      </c>
    </row>
    <row r="74" spans="1:53" s="57" customFormat="1" x14ac:dyDescent="0.25">
      <c r="A74" s="105">
        <v>63</v>
      </c>
      <c r="B74" s="117" t="s">
        <v>294</v>
      </c>
      <c r="C74" s="107"/>
      <c r="D74" s="80"/>
      <c r="E74" s="108"/>
      <c r="F74" s="82"/>
      <c r="G74" s="83"/>
      <c r="H74" s="89"/>
      <c r="I74" s="89"/>
      <c r="J74" s="109"/>
      <c r="K74" s="82"/>
      <c r="L74" s="86"/>
      <c r="M74" s="86"/>
      <c r="N74" s="86"/>
      <c r="O74" s="83"/>
      <c r="P74" s="110"/>
      <c r="Q74" s="88"/>
      <c r="R74" s="88"/>
      <c r="S74" s="118"/>
      <c r="T74" s="119"/>
      <c r="U74" s="91"/>
      <c r="V74" s="112"/>
      <c r="W74" s="112"/>
      <c r="X74" s="112"/>
      <c r="Y74" s="112"/>
      <c r="Z74" s="113"/>
      <c r="AA74" s="112"/>
      <c r="AB74" s="112"/>
      <c r="AC74" s="112"/>
      <c r="AD74" s="112"/>
      <c r="AE74" s="112"/>
      <c r="AF74" s="112"/>
      <c r="AG74" s="112"/>
      <c r="AH74" s="112"/>
      <c r="AI74" s="114"/>
      <c r="AJ74" s="112"/>
      <c r="AK74" s="112"/>
      <c r="AL74" s="112"/>
      <c r="AM74" s="112"/>
      <c r="AN74" s="115"/>
      <c r="AO74" s="115"/>
      <c r="AP74" s="115"/>
      <c r="AQ74" s="115"/>
      <c r="AR74" s="86"/>
      <c r="AS74" s="120"/>
      <c r="AT74" s="99"/>
      <c r="AU74" s="100"/>
      <c r="AV74" s="101"/>
      <c r="AW74" s="102"/>
      <c r="AX74" s="83"/>
      <c r="AY74" s="101"/>
      <c r="AZ74" s="101"/>
      <c r="BA74" s="104">
        <f t="shared" si="0"/>
        <v>0</v>
      </c>
    </row>
    <row r="75" spans="1:53" s="57" customFormat="1" ht="15.75" thickBot="1" x14ac:dyDescent="0.3">
      <c r="A75" s="105">
        <v>64</v>
      </c>
      <c r="B75" s="117" t="s">
        <v>295</v>
      </c>
      <c r="C75" s="121"/>
      <c r="D75" s="80"/>
      <c r="E75" s="122"/>
      <c r="F75" s="82"/>
      <c r="G75" s="83"/>
      <c r="H75" s="123"/>
      <c r="I75" s="123"/>
      <c r="J75" s="122"/>
      <c r="K75" s="82"/>
      <c r="L75" s="86"/>
      <c r="M75" s="86"/>
      <c r="N75" s="86"/>
      <c r="O75" s="83"/>
      <c r="P75" s="124"/>
      <c r="Q75" s="125"/>
      <c r="R75" s="125"/>
      <c r="S75" s="126"/>
      <c r="T75" s="127"/>
      <c r="U75" s="91"/>
      <c r="V75" s="82"/>
      <c r="W75" s="86"/>
      <c r="X75" s="86"/>
      <c r="Y75" s="86"/>
      <c r="Z75" s="128"/>
      <c r="AA75" s="86"/>
      <c r="AB75" s="86"/>
      <c r="AC75" s="86"/>
      <c r="AD75" s="93"/>
      <c r="AE75" s="86"/>
      <c r="AF75" s="86"/>
      <c r="AG75" s="86"/>
      <c r="AH75" s="86"/>
      <c r="AI75" s="95"/>
      <c r="AJ75" s="83"/>
      <c r="AK75" s="83"/>
      <c r="AL75" s="83"/>
      <c r="AM75" s="83"/>
      <c r="AN75" s="97"/>
      <c r="AO75" s="97"/>
      <c r="AP75" s="97"/>
      <c r="AQ75" s="97"/>
      <c r="AR75" s="86"/>
      <c r="AS75" s="116"/>
      <c r="AT75" s="99"/>
      <c r="AU75" s="100"/>
      <c r="AV75" s="101"/>
      <c r="AW75" s="102"/>
      <c r="AX75" s="83"/>
      <c r="AY75" s="129"/>
      <c r="AZ75" s="101"/>
      <c r="BA75" s="104">
        <f t="shared" si="0"/>
        <v>0</v>
      </c>
    </row>
    <row r="76" spans="1:53" s="57" customFormat="1" ht="13.5" thickBot="1" x14ac:dyDescent="0.25">
      <c r="A76" s="130"/>
      <c r="B76" s="131" t="s">
        <v>296</v>
      </c>
      <c r="C76" s="132">
        <f>SUM(C5:C75)</f>
        <v>0</v>
      </c>
      <c r="D76" s="133"/>
      <c r="E76" s="134">
        <f>SUM(E5:E75)</f>
        <v>0</v>
      </c>
      <c r="F76" s="135"/>
      <c r="G76" s="136"/>
      <c r="H76" s="136">
        <f t="shared" ref="H76:O76" si="1">SUM(H5:H75)</f>
        <v>0</v>
      </c>
      <c r="I76" s="137">
        <f t="shared" si="1"/>
        <v>0</v>
      </c>
      <c r="J76" s="137">
        <f t="shared" si="1"/>
        <v>0</v>
      </c>
      <c r="K76" s="134">
        <f t="shared" si="1"/>
        <v>0</v>
      </c>
      <c r="L76" s="135">
        <f t="shared" si="1"/>
        <v>0</v>
      </c>
      <c r="M76" s="135">
        <f t="shared" si="1"/>
        <v>0</v>
      </c>
      <c r="N76" s="135">
        <f t="shared" si="1"/>
        <v>0</v>
      </c>
      <c r="O76" s="135">
        <f t="shared" si="1"/>
        <v>0</v>
      </c>
      <c r="P76" s="138"/>
      <c r="Q76" s="139"/>
      <c r="R76" s="139"/>
      <c r="S76" s="140">
        <f>SUM(S5:S75)</f>
        <v>0</v>
      </c>
      <c r="T76" s="135">
        <f>SUM(T5:T75)</f>
        <v>0</v>
      </c>
      <c r="U76" s="141">
        <f>SUM(U5:U75)</f>
        <v>0</v>
      </c>
      <c r="V76" s="141">
        <f>SUM(V5:V75)</f>
        <v>0</v>
      </c>
      <c r="W76" s="141"/>
      <c r="X76" s="141">
        <f>SUM(X5:X75)</f>
        <v>0</v>
      </c>
      <c r="Y76" s="141">
        <f>SUM(Y5:Y75)</f>
        <v>0</v>
      </c>
      <c r="Z76" s="141"/>
      <c r="AA76" s="141">
        <f t="shared" ref="AA76:AR76" si="2">SUM(AA5:AA75)</f>
        <v>0</v>
      </c>
      <c r="AB76" s="141">
        <f t="shared" si="2"/>
        <v>0</v>
      </c>
      <c r="AC76" s="141">
        <f t="shared" si="2"/>
        <v>0</v>
      </c>
      <c r="AD76" s="141">
        <f t="shared" si="2"/>
        <v>0</v>
      </c>
      <c r="AE76" s="141">
        <f t="shared" si="2"/>
        <v>0</v>
      </c>
      <c r="AF76" s="141">
        <f t="shared" si="2"/>
        <v>0</v>
      </c>
      <c r="AG76" s="141">
        <f t="shared" si="2"/>
        <v>0</v>
      </c>
      <c r="AH76" s="141">
        <f t="shared" si="2"/>
        <v>0</v>
      </c>
      <c r="AI76" s="141">
        <f t="shared" si="2"/>
        <v>0</v>
      </c>
      <c r="AJ76" s="141">
        <f t="shared" si="2"/>
        <v>0</v>
      </c>
      <c r="AK76" s="141">
        <f t="shared" si="2"/>
        <v>0</v>
      </c>
      <c r="AL76" s="141">
        <f t="shared" si="2"/>
        <v>0</v>
      </c>
      <c r="AM76" s="141">
        <f t="shared" si="2"/>
        <v>0</v>
      </c>
      <c r="AN76" s="141">
        <f t="shared" si="2"/>
        <v>0</v>
      </c>
      <c r="AO76" s="141">
        <f t="shared" si="2"/>
        <v>0</v>
      </c>
      <c r="AP76" s="141">
        <f t="shared" si="2"/>
        <v>0</v>
      </c>
      <c r="AQ76" s="141">
        <f t="shared" si="2"/>
        <v>0</v>
      </c>
      <c r="AR76" s="141">
        <f t="shared" si="2"/>
        <v>0</v>
      </c>
      <c r="AS76" s="142"/>
      <c r="AT76" s="141">
        <f t="shared" ref="AT76:BA76" si="3">SUM(AT5:AT75)</f>
        <v>0</v>
      </c>
      <c r="AU76" s="141">
        <f t="shared" si="3"/>
        <v>0</v>
      </c>
      <c r="AV76" s="141">
        <f t="shared" si="3"/>
        <v>0</v>
      </c>
      <c r="AW76" s="141">
        <f t="shared" si="3"/>
        <v>0</v>
      </c>
      <c r="AX76" s="141">
        <f t="shared" si="3"/>
        <v>0</v>
      </c>
      <c r="AY76" s="143">
        <f t="shared" si="3"/>
        <v>0</v>
      </c>
      <c r="AZ76" s="141">
        <f t="shared" si="3"/>
        <v>0</v>
      </c>
      <c r="BA76" s="143">
        <f t="shared" si="3"/>
        <v>0</v>
      </c>
    </row>
    <row r="77" spans="1:53" s="57" customFormat="1" ht="12.75" x14ac:dyDescent="0.2">
      <c r="S77" s="144"/>
      <c r="T77" s="144"/>
      <c r="U77" s="144"/>
      <c r="AU77" s="144"/>
      <c r="AV77" s="144"/>
      <c r="AX77" s="144"/>
    </row>
    <row r="78" spans="1:53" s="57" customFormat="1" ht="12.75" x14ac:dyDescent="0.2">
      <c r="H78" s="145"/>
      <c r="T78" s="144"/>
      <c r="AU78" s="144"/>
      <c r="AV78" s="144"/>
      <c r="AX78" s="144"/>
    </row>
    <row r="79" spans="1:53" s="57" customFormat="1" ht="12.75" x14ac:dyDescent="0.2">
      <c r="T79" s="144"/>
      <c r="AU79" s="144"/>
      <c r="AV79" s="144"/>
      <c r="AX79" s="144"/>
    </row>
    <row r="80" spans="1:53" s="57" customFormat="1" ht="12.75" x14ac:dyDescent="0.2">
      <c r="T80" s="144"/>
      <c r="AU80" s="144"/>
      <c r="AV80" s="144"/>
      <c r="AX80" s="144"/>
    </row>
    <row r="81" spans="1:50" s="57" customFormat="1" ht="12.75" x14ac:dyDescent="0.2">
      <c r="A81" s="57" t="s">
        <v>297</v>
      </c>
      <c r="T81" s="144"/>
      <c r="AU81" s="144"/>
      <c r="AV81" s="144"/>
      <c r="AX81" s="144"/>
    </row>
    <row r="82" spans="1:50" s="57" customFormat="1" ht="12.75" x14ac:dyDescent="0.2">
      <c r="T82" s="144"/>
      <c r="AU82" s="144"/>
      <c r="AV82" s="144"/>
      <c r="AX82" s="144"/>
    </row>
    <row r="83" spans="1:50" s="57" customFormat="1" ht="12.75" x14ac:dyDescent="0.2">
      <c r="T83" s="144"/>
      <c r="AU83" s="144"/>
      <c r="AV83" s="144"/>
      <c r="AX83" s="144"/>
    </row>
    <row r="84" spans="1:50" s="57" customFormat="1" ht="12.75" x14ac:dyDescent="0.2">
      <c r="T84" s="144"/>
      <c r="AU84" s="144"/>
      <c r="AV84" s="144"/>
      <c r="AX84" s="144"/>
    </row>
    <row r="85" spans="1:50" s="57" customFormat="1" ht="12.75" x14ac:dyDescent="0.2">
      <c r="T85" s="144"/>
      <c r="AU85" s="144"/>
      <c r="AV85" s="144"/>
      <c r="AX85" s="144"/>
    </row>
    <row r="86" spans="1:50" s="57" customFormat="1" ht="12.75" x14ac:dyDescent="0.2">
      <c r="T86" s="144"/>
      <c r="AU86" s="144"/>
      <c r="AV86" s="144"/>
      <c r="AX86" s="144"/>
    </row>
    <row r="87" spans="1:50" s="57" customFormat="1" ht="12.75" x14ac:dyDescent="0.2">
      <c r="T87" s="144"/>
      <c r="AU87" s="144"/>
      <c r="AV87" s="144"/>
      <c r="AX87" s="144"/>
    </row>
    <row r="88" spans="1:50" s="57" customFormat="1" ht="12.75" x14ac:dyDescent="0.2">
      <c r="T88" s="144"/>
      <c r="AU88" s="144"/>
      <c r="AV88" s="144"/>
      <c r="AX88" s="144"/>
    </row>
    <row r="89" spans="1:50" s="57" customFormat="1" ht="12.75" x14ac:dyDescent="0.2">
      <c r="T89" s="144"/>
      <c r="AU89" s="144"/>
      <c r="AV89" s="144"/>
      <c r="AX89" s="144"/>
    </row>
    <row r="90" spans="1:50" s="57" customFormat="1" ht="12.75" x14ac:dyDescent="0.2">
      <c r="T90" s="144"/>
      <c r="AU90" s="144"/>
      <c r="AV90" s="144"/>
      <c r="AX90" s="144"/>
    </row>
    <row r="91" spans="1:50" s="57" customFormat="1" ht="12.75" x14ac:dyDescent="0.2">
      <c r="T91" s="144"/>
      <c r="AU91" s="144"/>
      <c r="AV91" s="144"/>
      <c r="AX91" s="144"/>
    </row>
    <row r="92" spans="1:50" s="57" customFormat="1" ht="12.75" x14ac:dyDescent="0.2">
      <c r="T92" s="144"/>
      <c r="AU92" s="144"/>
      <c r="AV92" s="144"/>
      <c r="AX92" s="144"/>
    </row>
    <row r="93" spans="1:50" s="57" customFormat="1" ht="12.75" x14ac:dyDescent="0.2">
      <c r="T93" s="144"/>
      <c r="AU93" s="144"/>
      <c r="AV93" s="144"/>
      <c r="AX93" s="144"/>
    </row>
    <row r="94" spans="1:50" s="57" customFormat="1" ht="12.75" x14ac:dyDescent="0.2">
      <c r="T94" s="144"/>
      <c r="AU94" s="144"/>
      <c r="AV94" s="144"/>
      <c r="AX94" s="144"/>
    </row>
    <row r="95" spans="1:50" s="57" customFormat="1" ht="12.75" x14ac:dyDescent="0.2">
      <c r="T95" s="144"/>
      <c r="AU95" s="144"/>
      <c r="AV95" s="144"/>
      <c r="AX95" s="144"/>
    </row>
    <row r="96" spans="1:50" s="57" customFormat="1" ht="12.75" x14ac:dyDescent="0.2">
      <c r="T96" s="144"/>
      <c r="AU96" s="144"/>
      <c r="AV96" s="144"/>
      <c r="AX96" s="144"/>
    </row>
    <row r="97" spans="20:50" s="57" customFormat="1" ht="12.75" x14ac:dyDescent="0.2">
      <c r="T97" s="144"/>
      <c r="AU97" s="144"/>
      <c r="AV97" s="144"/>
      <c r="AX97" s="144"/>
    </row>
    <row r="98" spans="20:50" s="57" customFormat="1" ht="12.75" x14ac:dyDescent="0.2">
      <c r="T98" s="144"/>
      <c r="AU98" s="144"/>
      <c r="AV98" s="144"/>
      <c r="AX98" s="144"/>
    </row>
    <row r="99" spans="20:50" s="57" customFormat="1" ht="12.75" x14ac:dyDescent="0.2">
      <c r="T99" s="144"/>
      <c r="AU99" s="144"/>
      <c r="AV99" s="144"/>
      <c r="AX99" s="144"/>
    </row>
    <row r="100" spans="20:50" s="57" customFormat="1" ht="12.75" x14ac:dyDescent="0.2">
      <c r="T100" s="144"/>
      <c r="AU100" s="144"/>
      <c r="AV100" s="144"/>
      <c r="AX100" s="144"/>
    </row>
    <row r="101" spans="20:50" s="57" customFormat="1" ht="12.75" x14ac:dyDescent="0.2">
      <c r="T101" s="144"/>
      <c r="AU101" s="144"/>
      <c r="AV101" s="144"/>
      <c r="AX101" s="144"/>
    </row>
    <row r="102" spans="20:50" s="57" customFormat="1" ht="12.75" x14ac:dyDescent="0.2">
      <c r="T102" s="144"/>
      <c r="AU102" s="144"/>
      <c r="AV102" s="144"/>
      <c r="AX102" s="144"/>
    </row>
    <row r="103" spans="20:50" s="57" customFormat="1" ht="12.75" x14ac:dyDescent="0.2">
      <c r="T103" s="144"/>
      <c r="AU103" s="144"/>
      <c r="AV103" s="144"/>
      <c r="AX103" s="144"/>
    </row>
    <row r="104" spans="20:50" s="57" customFormat="1" ht="12.75" x14ac:dyDescent="0.2">
      <c r="T104" s="144"/>
      <c r="AU104" s="144"/>
      <c r="AV104" s="144"/>
      <c r="AX104" s="144"/>
    </row>
    <row r="105" spans="20:50" s="57" customFormat="1" ht="12.75" x14ac:dyDescent="0.2">
      <c r="T105" s="144"/>
      <c r="AU105" s="144"/>
      <c r="AV105" s="144"/>
      <c r="AX105" s="144"/>
    </row>
    <row r="106" spans="20:50" s="57" customFormat="1" ht="12.75" x14ac:dyDescent="0.2">
      <c r="T106" s="144"/>
      <c r="AU106" s="144"/>
      <c r="AV106" s="144"/>
      <c r="AX106" s="144"/>
    </row>
    <row r="107" spans="20:50" s="57" customFormat="1" ht="12.75" x14ac:dyDescent="0.2">
      <c r="T107" s="144"/>
      <c r="AU107" s="144"/>
      <c r="AV107" s="144"/>
      <c r="AX107" s="144"/>
    </row>
    <row r="108" spans="20:50" s="57" customFormat="1" ht="12.75" x14ac:dyDescent="0.2">
      <c r="T108" s="144"/>
      <c r="AU108" s="144"/>
      <c r="AV108" s="144"/>
      <c r="AX108" s="144"/>
    </row>
    <row r="109" spans="20:50" s="57" customFormat="1" ht="12.75" x14ac:dyDescent="0.2">
      <c r="T109" s="144"/>
      <c r="AU109" s="144"/>
      <c r="AV109" s="144"/>
      <c r="AX109" s="144"/>
    </row>
    <row r="110" spans="20:50" s="57" customFormat="1" ht="12.75" x14ac:dyDescent="0.2">
      <c r="T110" s="144"/>
      <c r="AU110" s="144"/>
      <c r="AV110" s="144"/>
      <c r="AX110" s="144"/>
    </row>
    <row r="111" spans="20:50" s="57" customFormat="1" ht="12.75" x14ac:dyDescent="0.2">
      <c r="T111" s="144"/>
      <c r="AU111" s="144"/>
      <c r="AV111" s="144"/>
      <c r="AX111" s="144"/>
    </row>
    <row r="112" spans="20:50" s="57" customFormat="1" ht="12.75" x14ac:dyDescent="0.2">
      <c r="T112" s="144"/>
      <c r="AU112" s="144"/>
      <c r="AV112" s="144"/>
      <c r="AX112" s="144"/>
    </row>
    <row r="113" spans="20:50" s="57" customFormat="1" ht="12.75" x14ac:dyDescent="0.2">
      <c r="T113" s="144"/>
      <c r="AU113" s="144"/>
      <c r="AV113" s="144"/>
      <c r="AX113" s="144"/>
    </row>
    <row r="114" spans="20:50" s="57" customFormat="1" ht="12.75" x14ac:dyDescent="0.2">
      <c r="T114" s="144"/>
      <c r="AU114" s="144"/>
      <c r="AV114" s="144"/>
      <c r="AX114" s="144"/>
    </row>
    <row r="115" spans="20:50" s="57" customFormat="1" ht="12.75" x14ac:dyDescent="0.2">
      <c r="T115" s="144"/>
      <c r="AU115" s="144"/>
      <c r="AV115" s="144"/>
      <c r="AX115" s="144"/>
    </row>
    <row r="116" spans="20:50" s="57" customFormat="1" ht="12.75" x14ac:dyDescent="0.2">
      <c r="T116" s="144"/>
      <c r="AU116" s="144"/>
      <c r="AV116" s="144"/>
      <c r="AX116" s="144"/>
    </row>
    <row r="117" spans="20:50" s="57" customFormat="1" ht="12.75" x14ac:dyDescent="0.2">
      <c r="T117" s="144"/>
      <c r="AU117" s="144"/>
      <c r="AV117" s="144"/>
      <c r="AX117" s="144"/>
    </row>
    <row r="118" spans="20:50" s="57" customFormat="1" ht="12.75" x14ac:dyDescent="0.2">
      <c r="T118" s="144"/>
      <c r="AU118" s="144"/>
      <c r="AV118" s="144"/>
      <c r="AX118" s="144"/>
    </row>
    <row r="119" spans="20:50" s="57" customFormat="1" ht="12.75" x14ac:dyDescent="0.2">
      <c r="T119" s="144"/>
      <c r="AU119" s="144"/>
      <c r="AV119" s="144"/>
      <c r="AX119" s="144"/>
    </row>
    <row r="120" spans="20:50" s="57" customFormat="1" ht="12.75" x14ac:dyDescent="0.2">
      <c r="T120" s="144"/>
      <c r="AU120" s="144"/>
      <c r="AV120" s="144"/>
      <c r="AX120" s="144"/>
    </row>
    <row r="121" spans="20:50" s="57" customFormat="1" ht="12.75" x14ac:dyDescent="0.2">
      <c r="T121" s="144"/>
      <c r="AU121" s="144"/>
      <c r="AV121" s="144"/>
      <c r="AX121" s="144"/>
    </row>
    <row r="122" spans="20:50" s="57" customFormat="1" ht="12.75" x14ac:dyDescent="0.2">
      <c r="T122" s="144"/>
      <c r="AU122" s="144"/>
      <c r="AV122" s="144"/>
      <c r="AX122" s="144"/>
    </row>
    <row r="123" spans="20:50" s="57" customFormat="1" ht="12.75" x14ac:dyDescent="0.2">
      <c r="T123" s="144"/>
      <c r="AU123" s="144"/>
      <c r="AV123" s="144"/>
      <c r="AX123" s="144"/>
    </row>
    <row r="124" spans="20:50" s="57" customFormat="1" ht="12.75" x14ac:dyDescent="0.2">
      <c r="T124" s="144"/>
      <c r="AU124" s="144"/>
      <c r="AV124" s="144"/>
      <c r="AX124" s="144"/>
    </row>
  </sheetData>
  <mergeCells count="22">
    <mergeCell ref="B1:BA2"/>
    <mergeCell ref="A3:A4"/>
    <mergeCell ref="B3:B4"/>
    <mergeCell ref="C3:C4"/>
    <mergeCell ref="D3:D4"/>
    <mergeCell ref="E3:E4"/>
    <mergeCell ref="F3:F4"/>
    <mergeCell ref="H3:H4"/>
    <mergeCell ref="I3:I4"/>
    <mergeCell ref="J3:J4"/>
    <mergeCell ref="BA3:BA4"/>
    <mergeCell ref="K3:O3"/>
    <mergeCell ref="P3:P4"/>
    <mergeCell ref="Q3:R3"/>
    <mergeCell ref="S3:S4"/>
    <mergeCell ref="U3:U4"/>
    <mergeCell ref="AZ3:AZ4"/>
    <mergeCell ref="V3:AS3"/>
    <mergeCell ref="AT3:AT4"/>
    <mergeCell ref="AV3:AV4"/>
    <mergeCell ref="AW3:AX3"/>
    <mergeCell ref="AY3:AY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5"/>
  <sheetViews>
    <sheetView workbookViewId="0">
      <selection activeCell="I30" sqref="I30"/>
    </sheetView>
  </sheetViews>
  <sheetFormatPr defaultRowHeight="15" x14ac:dyDescent="0.25"/>
  <cols>
    <col min="1" max="1" width="4.42578125" customWidth="1"/>
    <col min="2" max="2" width="16.7109375" customWidth="1"/>
    <col min="3" max="3" width="8" customWidth="1"/>
    <col min="4" max="4" width="7.7109375" customWidth="1"/>
    <col min="5" max="5" width="7.28515625" customWidth="1"/>
    <col min="6" max="6" width="8.85546875" customWidth="1"/>
    <col min="7" max="8" width="2.42578125" hidden="1" customWidth="1"/>
    <col min="9" max="9" width="6.5703125" customWidth="1"/>
    <col min="10" max="10" width="6.28515625" customWidth="1"/>
    <col min="11" max="11" width="6.140625" customWidth="1"/>
    <col min="12" max="12" width="5.85546875" customWidth="1"/>
    <col min="13" max="13" width="5.7109375" customWidth="1"/>
    <col min="14" max="14" width="5.85546875" customWidth="1"/>
    <col min="15" max="15" width="6.28515625" customWidth="1"/>
    <col min="16" max="16" width="6.140625" customWidth="1"/>
    <col min="17" max="17" width="7.85546875" customWidth="1"/>
    <col min="18" max="22" width="6.5703125" customWidth="1"/>
    <col min="23" max="23" width="8.85546875" customWidth="1"/>
    <col min="24" max="24" width="9.85546875" customWidth="1"/>
    <col min="25" max="25" width="6.85546875" customWidth="1"/>
    <col min="26" max="26" width="6.42578125" customWidth="1"/>
    <col min="27" max="27" width="7.42578125" customWidth="1"/>
    <col min="28" max="28" width="5.5703125" customWidth="1"/>
    <col min="29" max="29" width="6.42578125" customWidth="1"/>
    <col min="30" max="30" width="6.5703125" customWidth="1"/>
    <col min="31" max="31" width="4.85546875" customWidth="1"/>
    <col min="32" max="32" width="8.7109375" customWidth="1"/>
    <col min="33" max="34" width="10.140625" customWidth="1"/>
    <col min="35" max="35" width="8.140625" customWidth="1"/>
    <col min="36" max="36" width="8.28515625" customWidth="1"/>
    <col min="37" max="37" width="5.7109375" customWidth="1"/>
    <col min="38" max="38" width="12.140625" customWidth="1"/>
    <col min="39" max="39" width="12.5703125" customWidth="1"/>
    <col min="258" max="258" width="4.42578125" customWidth="1"/>
    <col min="259" max="259" width="16.7109375" customWidth="1"/>
    <col min="260" max="262" width="0" hidden="1" customWidth="1"/>
    <col min="263" max="263" width="11.28515625" customWidth="1"/>
    <col min="264" max="280" width="0" hidden="1" customWidth="1"/>
    <col min="281" max="281" width="12.7109375" customWidth="1"/>
    <col min="282" max="288" width="0" hidden="1" customWidth="1"/>
    <col min="289" max="289" width="10.140625" customWidth="1"/>
    <col min="290" max="292" width="0" hidden="1" customWidth="1"/>
    <col min="293" max="293" width="11" customWidth="1"/>
    <col min="294" max="294" width="12.140625" customWidth="1"/>
    <col min="295" max="295" width="12.5703125" customWidth="1"/>
    <col min="514" max="514" width="4.42578125" customWidth="1"/>
    <col min="515" max="515" width="16.7109375" customWidth="1"/>
    <col min="516" max="518" width="0" hidden="1" customWidth="1"/>
    <col min="519" max="519" width="11.28515625" customWidth="1"/>
    <col min="520" max="536" width="0" hidden="1" customWidth="1"/>
    <col min="537" max="537" width="12.7109375" customWidth="1"/>
    <col min="538" max="544" width="0" hidden="1" customWidth="1"/>
    <col min="545" max="545" width="10.140625" customWidth="1"/>
    <col min="546" max="548" width="0" hidden="1" customWidth="1"/>
    <col min="549" max="549" width="11" customWidth="1"/>
    <col min="550" max="550" width="12.140625" customWidth="1"/>
    <col min="551" max="551" width="12.5703125" customWidth="1"/>
    <col min="770" max="770" width="4.42578125" customWidth="1"/>
    <col min="771" max="771" width="16.7109375" customWidth="1"/>
    <col min="772" max="774" width="0" hidden="1" customWidth="1"/>
    <col min="775" max="775" width="11.28515625" customWidth="1"/>
    <col min="776" max="792" width="0" hidden="1" customWidth="1"/>
    <col min="793" max="793" width="12.7109375" customWidth="1"/>
    <col min="794" max="800" width="0" hidden="1" customWidth="1"/>
    <col min="801" max="801" width="10.140625" customWidth="1"/>
    <col min="802" max="804" width="0" hidden="1" customWidth="1"/>
    <col min="805" max="805" width="11" customWidth="1"/>
    <col min="806" max="806" width="12.140625" customWidth="1"/>
    <col min="807" max="807" width="12.5703125" customWidth="1"/>
    <col min="1026" max="1026" width="4.42578125" customWidth="1"/>
    <col min="1027" max="1027" width="16.7109375" customWidth="1"/>
    <col min="1028" max="1030" width="0" hidden="1" customWidth="1"/>
    <col min="1031" max="1031" width="11.28515625" customWidth="1"/>
    <col min="1032" max="1048" width="0" hidden="1" customWidth="1"/>
    <col min="1049" max="1049" width="12.7109375" customWidth="1"/>
    <col min="1050" max="1056" width="0" hidden="1" customWidth="1"/>
    <col min="1057" max="1057" width="10.140625" customWidth="1"/>
    <col min="1058" max="1060" width="0" hidden="1" customWidth="1"/>
    <col min="1061" max="1061" width="11" customWidth="1"/>
    <col min="1062" max="1062" width="12.140625" customWidth="1"/>
    <col min="1063" max="1063" width="12.5703125" customWidth="1"/>
    <col min="1282" max="1282" width="4.42578125" customWidth="1"/>
    <col min="1283" max="1283" width="16.7109375" customWidth="1"/>
    <col min="1284" max="1286" width="0" hidden="1" customWidth="1"/>
    <col min="1287" max="1287" width="11.28515625" customWidth="1"/>
    <col min="1288" max="1304" width="0" hidden="1" customWidth="1"/>
    <col min="1305" max="1305" width="12.7109375" customWidth="1"/>
    <col min="1306" max="1312" width="0" hidden="1" customWidth="1"/>
    <col min="1313" max="1313" width="10.140625" customWidth="1"/>
    <col min="1314" max="1316" width="0" hidden="1" customWidth="1"/>
    <col min="1317" max="1317" width="11" customWidth="1"/>
    <col min="1318" max="1318" width="12.140625" customWidth="1"/>
    <col min="1319" max="1319" width="12.5703125" customWidth="1"/>
    <col min="1538" max="1538" width="4.42578125" customWidth="1"/>
    <col min="1539" max="1539" width="16.7109375" customWidth="1"/>
    <col min="1540" max="1542" width="0" hidden="1" customWidth="1"/>
    <col min="1543" max="1543" width="11.28515625" customWidth="1"/>
    <col min="1544" max="1560" width="0" hidden="1" customWidth="1"/>
    <col min="1561" max="1561" width="12.7109375" customWidth="1"/>
    <col min="1562" max="1568" width="0" hidden="1" customWidth="1"/>
    <col min="1569" max="1569" width="10.140625" customWidth="1"/>
    <col min="1570" max="1572" width="0" hidden="1" customWidth="1"/>
    <col min="1573" max="1573" width="11" customWidth="1"/>
    <col min="1574" max="1574" width="12.140625" customWidth="1"/>
    <col min="1575" max="1575" width="12.5703125" customWidth="1"/>
    <col min="1794" max="1794" width="4.42578125" customWidth="1"/>
    <col min="1795" max="1795" width="16.7109375" customWidth="1"/>
    <col min="1796" max="1798" width="0" hidden="1" customWidth="1"/>
    <col min="1799" max="1799" width="11.28515625" customWidth="1"/>
    <col min="1800" max="1816" width="0" hidden="1" customWidth="1"/>
    <col min="1817" max="1817" width="12.7109375" customWidth="1"/>
    <col min="1818" max="1824" width="0" hidden="1" customWidth="1"/>
    <col min="1825" max="1825" width="10.140625" customWidth="1"/>
    <col min="1826" max="1828" width="0" hidden="1" customWidth="1"/>
    <col min="1829" max="1829" width="11" customWidth="1"/>
    <col min="1830" max="1830" width="12.140625" customWidth="1"/>
    <col min="1831" max="1831" width="12.5703125" customWidth="1"/>
    <col min="2050" max="2050" width="4.42578125" customWidth="1"/>
    <col min="2051" max="2051" width="16.7109375" customWidth="1"/>
    <col min="2052" max="2054" width="0" hidden="1" customWidth="1"/>
    <col min="2055" max="2055" width="11.28515625" customWidth="1"/>
    <col min="2056" max="2072" width="0" hidden="1" customWidth="1"/>
    <col min="2073" max="2073" width="12.7109375" customWidth="1"/>
    <col min="2074" max="2080" width="0" hidden="1" customWidth="1"/>
    <col min="2081" max="2081" width="10.140625" customWidth="1"/>
    <col min="2082" max="2084" width="0" hidden="1" customWidth="1"/>
    <col min="2085" max="2085" width="11" customWidth="1"/>
    <col min="2086" max="2086" width="12.140625" customWidth="1"/>
    <col min="2087" max="2087" width="12.5703125" customWidth="1"/>
    <col min="2306" max="2306" width="4.42578125" customWidth="1"/>
    <col min="2307" max="2307" width="16.7109375" customWidth="1"/>
    <col min="2308" max="2310" width="0" hidden="1" customWidth="1"/>
    <col min="2311" max="2311" width="11.28515625" customWidth="1"/>
    <col min="2312" max="2328" width="0" hidden="1" customWidth="1"/>
    <col min="2329" max="2329" width="12.7109375" customWidth="1"/>
    <col min="2330" max="2336" width="0" hidden="1" customWidth="1"/>
    <col min="2337" max="2337" width="10.140625" customWidth="1"/>
    <col min="2338" max="2340" width="0" hidden="1" customWidth="1"/>
    <col min="2341" max="2341" width="11" customWidth="1"/>
    <col min="2342" max="2342" width="12.140625" customWidth="1"/>
    <col min="2343" max="2343" width="12.5703125" customWidth="1"/>
    <col min="2562" max="2562" width="4.42578125" customWidth="1"/>
    <col min="2563" max="2563" width="16.7109375" customWidth="1"/>
    <col min="2564" max="2566" width="0" hidden="1" customWidth="1"/>
    <col min="2567" max="2567" width="11.28515625" customWidth="1"/>
    <col min="2568" max="2584" width="0" hidden="1" customWidth="1"/>
    <col min="2585" max="2585" width="12.7109375" customWidth="1"/>
    <col min="2586" max="2592" width="0" hidden="1" customWidth="1"/>
    <col min="2593" max="2593" width="10.140625" customWidth="1"/>
    <col min="2594" max="2596" width="0" hidden="1" customWidth="1"/>
    <col min="2597" max="2597" width="11" customWidth="1"/>
    <col min="2598" max="2598" width="12.140625" customWidth="1"/>
    <col min="2599" max="2599" width="12.5703125" customWidth="1"/>
    <col min="2818" max="2818" width="4.42578125" customWidth="1"/>
    <col min="2819" max="2819" width="16.7109375" customWidth="1"/>
    <col min="2820" max="2822" width="0" hidden="1" customWidth="1"/>
    <col min="2823" max="2823" width="11.28515625" customWidth="1"/>
    <col min="2824" max="2840" width="0" hidden="1" customWidth="1"/>
    <col min="2841" max="2841" width="12.7109375" customWidth="1"/>
    <col min="2842" max="2848" width="0" hidden="1" customWidth="1"/>
    <col min="2849" max="2849" width="10.140625" customWidth="1"/>
    <col min="2850" max="2852" width="0" hidden="1" customWidth="1"/>
    <col min="2853" max="2853" width="11" customWidth="1"/>
    <col min="2854" max="2854" width="12.140625" customWidth="1"/>
    <col min="2855" max="2855" width="12.5703125" customWidth="1"/>
    <col min="3074" max="3074" width="4.42578125" customWidth="1"/>
    <col min="3075" max="3075" width="16.7109375" customWidth="1"/>
    <col min="3076" max="3078" width="0" hidden="1" customWidth="1"/>
    <col min="3079" max="3079" width="11.28515625" customWidth="1"/>
    <col min="3080" max="3096" width="0" hidden="1" customWidth="1"/>
    <col min="3097" max="3097" width="12.7109375" customWidth="1"/>
    <col min="3098" max="3104" width="0" hidden="1" customWidth="1"/>
    <col min="3105" max="3105" width="10.140625" customWidth="1"/>
    <col min="3106" max="3108" width="0" hidden="1" customWidth="1"/>
    <col min="3109" max="3109" width="11" customWidth="1"/>
    <col min="3110" max="3110" width="12.140625" customWidth="1"/>
    <col min="3111" max="3111" width="12.5703125" customWidth="1"/>
    <col min="3330" max="3330" width="4.42578125" customWidth="1"/>
    <col min="3331" max="3331" width="16.7109375" customWidth="1"/>
    <col min="3332" max="3334" width="0" hidden="1" customWidth="1"/>
    <col min="3335" max="3335" width="11.28515625" customWidth="1"/>
    <col min="3336" max="3352" width="0" hidden="1" customWidth="1"/>
    <col min="3353" max="3353" width="12.7109375" customWidth="1"/>
    <col min="3354" max="3360" width="0" hidden="1" customWidth="1"/>
    <col min="3361" max="3361" width="10.140625" customWidth="1"/>
    <col min="3362" max="3364" width="0" hidden="1" customWidth="1"/>
    <col min="3365" max="3365" width="11" customWidth="1"/>
    <col min="3366" max="3366" width="12.140625" customWidth="1"/>
    <col min="3367" max="3367" width="12.5703125" customWidth="1"/>
    <col min="3586" max="3586" width="4.42578125" customWidth="1"/>
    <col min="3587" max="3587" width="16.7109375" customWidth="1"/>
    <col min="3588" max="3590" width="0" hidden="1" customWidth="1"/>
    <col min="3591" max="3591" width="11.28515625" customWidth="1"/>
    <col min="3592" max="3608" width="0" hidden="1" customWidth="1"/>
    <col min="3609" max="3609" width="12.7109375" customWidth="1"/>
    <col min="3610" max="3616" width="0" hidden="1" customWidth="1"/>
    <col min="3617" max="3617" width="10.140625" customWidth="1"/>
    <col min="3618" max="3620" width="0" hidden="1" customWidth="1"/>
    <col min="3621" max="3621" width="11" customWidth="1"/>
    <col min="3622" max="3622" width="12.140625" customWidth="1"/>
    <col min="3623" max="3623" width="12.5703125" customWidth="1"/>
    <col min="3842" max="3842" width="4.42578125" customWidth="1"/>
    <col min="3843" max="3843" width="16.7109375" customWidth="1"/>
    <col min="3844" max="3846" width="0" hidden="1" customWidth="1"/>
    <col min="3847" max="3847" width="11.28515625" customWidth="1"/>
    <col min="3848" max="3864" width="0" hidden="1" customWidth="1"/>
    <col min="3865" max="3865" width="12.7109375" customWidth="1"/>
    <col min="3866" max="3872" width="0" hidden="1" customWidth="1"/>
    <col min="3873" max="3873" width="10.140625" customWidth="1"/>
    <col min="3874" max="3876" width="0" hidden="1" customWidth="1"/>
    <col min="3877" max="3877" width="11" customWidth="1"/>
    <col min="3878" max="3878" width="12.140625" customWidth="1"/>
    <col min="3879" max="3879" width="12.5703125" customWidth="1"/>
    <col min="4098" max="4098" width="4.42578125" customWidth="1"/>
    <col min="4099" max="4099" width="16.7109375" customWidth="1"/>
    <col min="4100" max="4102" width="0" hidden="1" customWidth="1"/>
    <col min="4103" max="4103" width="11.28515625" customWidth="1"/>
    <col min="4104" max="4120" width="0" hidden="1" customWidth="1"/>
    <col min="4121" max="4121" width="12.7109375" customWidth="1"/>
    <col min="4122" max="4128" width="0" hidden="1" customWidth="1"/>
    <col min="4129" max="4129" width="10.140625" customWidth="1"/>
    <col min="4130" max="4132" width="0" hidden="1" customWidth="1"/>
    <col min="4133" max="4133" width="11" customWidth="1"/>
    <col min="4134" max="4134" width="12.140625" customWidth="1"/>
    <col min="4135" max="4135" width="12.5703125" customWidth="1"/>
    <col min="4354" max="4354" width="4.42578125" customWidth="1"/>
    <col min="4355" max="4355" width="16.7109375" customWidth="1"/>
    <col min="4356" max="4358" width="0" hidden="1" customWidth="1"/>
    <col min="4359" max="4359" width="11.28515625" customWidth="1"/>
    <col min="4360" max="4376" width="0" hidden="1" customWidth="1"/>
    <col min="4377" max="4377" width="12.7109375" customWidth="1"/>
    <col min="4378" max="4384" width="0" hidden="1" customWidth="1"/>
    <col min="4385" max="4385" width="10.140625" customWidth="1"/>
    <col min="4386" max="4388" width="0" hidden="1" customWidth="1"/>
    <col min="4389" max="4389" width="11" customWidth="1"/>
    <col min="4390" max="4390" width="12.140625" customWidth="1"/>
    <col min="4391" max="4391" width="12.5703125" customWidth="1"/>
    <col min="4610" max="4610" width="4.42578125" customWidth="1"/>
    <col min="4611" max="4611" width="16.7109375" customWidth="1"/>
    <col min="4612" max="4614" width="0" hidden="1" customWidth="1"/>
    <col min="4615" max="4615" width="11.28515625" customWidth="1"/>
    <col min="4616" max="4632" width="0" hidden="1" customWidth="1"/>
    <col min="4633" max="4633" width="12.7109375" customWidth="1"/>
    <col min="4634" max="4640" width="0" hidden="1" customWidth="1"/>
    <col min="4641" max="4641" width="10.140625" customWidth="1"/>
    <col min="4642" max="4644" width="0" hidden="1" customWidth="1"/>
    <col min="4645" max="4645" width="11" customWidth="1"/>
    <col min="4646" max="4646" width="12.140625" customWidth="1"/>
    <col min="4647" max="4647" width="12.5703125" customWidth="1"/>
    <col min="4866" max="4866" width="4.42578125" customWidth="1"/>
    <col min="4867" max="4867" width="16.7109375" customWidth="1"/>
    <col min="4868" max="4870" width="0" hidden="1" customWidth="1"/>
    <col min="4871" max="4871" width="11.28515625" customWidth="1"/>
    <col min="4872" max="4888" width="0" hidden="1" customWidth="1"/>
    <col min="4889" max="4889" width="12.7109375" customWidth="1"/>
    <col min="4890" max="4896" width="0" hidden="1" customWidth="1"/>
    <col min="4897" max="4897" width="10.140625" customWidth="1"/>
    <col min="4898" max="4900" width="0" hidden="1" customWidth="1"/>
    <col min="4901" max="4901" width="11" customWidth="1"/>
    <col min="4902" max="4902" width="12.140625" customWidth="1"/>
    <col min="4903" max="4903" width="12.5703125" customWidth="1"/>
    <col min="5122" max="5122" width="4.42578125" customWidth="1"/>
    <col min="5123" max="5123" width="16.7109375" customWidth="1"/>
    <col min="5124" max="5126" width="0" hidden="1" customWidth="1"/>
    <col min="5127" max="5127" width="11.28515625" customWidth="1"/>
    <col min="5128" max="5144" width="0" hidden="1" customWidth="1"/>
    <col min="5145" max="5145" width="12.7109375" customWidth="1"/>
    <col min="5146" max="5152" width="0" hidden="1" customWidth="1"/>
    <col min="5153" max="5153" width="10.140625" customWidth="1"/>
    <col min="5154" max="5156" width="0" hidden="1" customWidth="1"/>
    <col min="5157" max="5157" width="11" customWidth="1"/>
    <col min="5158" max="5158" width="12.140625" customWidth="1"/>
    <col min="5159" max="5159" width="12.5703125" customWidth="1"/>
    <col min="5378" max="5378" width="4.42578125" customWidth="1"/>
    <col min="5379" max="5379" width="16.7109375" customWidth="1"/>
    <col min="5380" max="5382" width="0" hidden="1" customWidth="1"/>
    <col min="5383" max="5383" width="11.28515625" customWidth="1"/>
    <col min="5384" max="5400" width="0" hidden="1" customWidth="1"/>
    <col min="5401" max="5401" width="12.7109375" customWidth="1"/>
    <col min="5402" max="5408" width="0" hidden="1" customWidth="1"/>
    <col min="5409" max="5409" width="10.140625" customWidth="1"/>
    <col min="5410" max="5412" width="0" hidden="1" customWidth="1"/>
    <col min="5413" max="5413" width="11" customWidth="1"/>
    <col min="5414" max="5414" width="12.140625" customWidth="1"/>
    <col min="5415" max="5415" width="12.5703125" customWidth="1"/>
    <col min="5634" max="5634" width="4.42578125" customWidth="1"/>
    <col min="5635" max="5635" width="16.7109375" customWidth="1"/>
    <col min="5636" max="5638" width="0" hidden="1" customWidth="1"/>
    <col min="5639" max="5639" width="11.28515625" customWidth="1"/>
    <col min="5640" max="5656" width="0" hidden="1" customWidth="1"/>
    <col min="5657" max="5657" width="12.7109375" customWidth="1"/>
    <col min="5658" max="5664" width="0" hidden="1" customWidth="1"/>
    <col min="5665" max="5665" width="10.140625" customWidth="1"/>
    <col min="5666" max="5668" width="0" hidden="1" customWidth="1"/>
    <col min="5669" max="5669" width="11" customWidth="1"/>
    <col min="5670" max="5670" width="12.140625" customWidth="1"/>
    <col min="5671" max="5671" width="12.5703125" customWidth="1"/>
    <col min="5890" max="5890" width="4.42578125" customWidth="1"/>
    <col min="5891" max="5891" width="16.7109375" customWidth="1"/>
    <col min="5892" max="5894" width="0" hidden="1" customWidth="1"/>
    <col min="5895" max="5895" width="11.28515625" customWidth="1"/>
    <col min="5896" max="5912" width="0" hidden="1" customWidth="1"/>
    <col min="5913" max="5913" width="12.7109375" customWidth="1"/>
    <col min="5914" max="5920" width="0" hidden="1" customWidth="1"/>
    <col min="5921" max="5921" width="10.140625" customWidth="1"/>
    <col min="5922" max="5924" width="0" hidden="1" customWidth="1"/>
    <col min="5925" max="5925" width="11" customWidth="1"/>
    <col min="5926" max="5926" width="12.140625" customWidth="1"/>
    <col min="5927" max="5927" width="12.5703125" customWidth="1"/>
    <col min="6146" max="6146" width="4.42578125" customWidth="1"/>
    <col min="6147" max="6147" width="16.7109375" customWidth="1"/>
    <col min="6148" max="6150" width="0" hidden="1" customWidth="1"/>
    <col min="6151" max="6151" width="11.28515625" customWidth="1"/>
    <col min="6152" max="6168" width="0" hidden="1" customWidth="1"/>
    <col min="6169" max="6169" width="12.7109375" customWidth="1"/>
    <col min="6170" max="6176" width="0" hidden="1" customWidth="1"/>
    <col min="6177" max="6177" width="10.140625" customWidth="1"/>
    <col min="6178" max="6180" width="0" hidden="1" customWidth="1"/>
    <col min="6181" max="6181" width="11" customWidth="1"/>
    <col min="6182" max="6182" width="12.140625" customWidth="1"/>
    <col min="6183" max="6183" width="12.5703125" customWidth="1"/>
    <col min="6402" max="6402" width="4.42578125" customWidth="1"/>
    <col min="6403" max="6403" width="16.7109375" customWidth="1"/>
    <col min="6404" max="6406" width="0" hidden="1" customWidth="1"/>
    <col min="6407" max="6407" width="11.28515625" customWidth="1"/>
    <col min="6408" max="6424" width="0" hidden="1" customWidth="1"/>
    <col min="6425" max="6425" width="12.7109375" customWidth="1"/>
    <col min="6426" max="6432" width="0" hidden="1" customWidth="1"/>
    <col min="6433" max="6433" width="10.140625" customWidth="1"/>
    <col min="6434" max="6436" width="0" hidden="1" customWidth="1"/>
    <col min="6437" max="6437" width="11" customWidth="1"/>
    <col min="6438" max="6438" width="12.140625" customWidth="1"/>
    <col min="6439" max="6439" width="12.5703125" customWidth="1"/>
    <col min="6658" max="6658" width="4.42578125" customWidth="1"/>
    <col min="6659" max="6659" width="16.7109375" customWidth="1"/>
    <col min="6660" max="6662" width="0" hidden="1" customWidth="1"/>
    <col min="6663" max="6663" width="11.28515625" customWidth="1"/>
    <col min="6664" max="6680" width="0" hidden="1" customWidth="1"/>
    <col min="6681" max="6681" width="12.7109375" customWidth="1"/>
    <col min="6682" max="6688" width="0" hidden="1" customWidth="1"/>
    <col min="6689" max="6689" width="10.140625" customWidth="1"/>
    <col min="6690" max="6692" width="0" hidden="1" customWidth="1"/>
    <col min="6693" max="6693" width="11" customWidth="1"/>
    <col min="6694" max="6694" width="12.140625" customWidth="1"/>
    <col min="6695" max="6695" width="12.5703125" customWidth="1"/>
    <col min="6914" max="6914" width="4.42578125" customWidth="1"/>
    <col min="6915" max="6915" width="16.7109375" customWidth="1"/>
    <col min="6916" max="6918" width="0" hidden="1" customWidth="1"/>
    <col min="6919" max="6919" width="11.28515625" customWidth="1"/>
    <col min="6920" max="6936" width="0" hidden="1" customWidth="1"/>
    <col min="6937" max="6937" width="12.7109375" customWidth="1"/>
    <col min="6938" max="6944" width="0" hidden="1" customWidth="1"/>
    <col min="6945" max="6945" width="10.140625" customWidth="1"/>
    <col min="6946" max="6948" width="0" hidden="1" customWidth="1"/>
    <col min="6949" max="6949" width="11" customWidth="1"/>
    <col min="6950" max="6950" width="12.140625" customWidth="1"/>
    <col min="6951" max="6951" width="12.5703125" customWidth="1"/>
    <col min="7170" max="7170" width="4.42578125" customWidth="1"/>
    <col min="7171" max="7171" width="16.7109375" customWidth="1"/>
    <col min="7172" max="7174" width="0" hidden="1" customWidth="1"/>
    <col min="7175" max="7175" width="11.28515625" customWidth="1"/>
    <col min="7176" max="7192" width="0" hidden="1" customWidth="1"/>
    <col min="7193" max="7193" width="12.7109375" customWidth="1"/>
    <col min="7194" max="7200" width="0" hidden="1" customWidth="1"/>
    <col min="7201" max="7201" width="10.140625" customWidth="1"/>
    <col min="7202" max="7204" width="0" hidden="1" customWidth="1"/>
    <col min="7205" max="7205" width="11" customWidth="1"/>
    <col min="7206" max="7206" width="12.140625" customWidth="1"/>
    <col min="7207" max="7207" width="12.5703125" customWidth="1"/>
    <col min="7426" max="7426" width="4.42578125" customWidth="1"/>
    <col min="7427" max="7427" width="16.7109375" customWidth="1"/>
    <col min="7428" max="7430" width="0" hidden="1" customWidth="1"/>
    <col min="7431" max="7431" width="11.28515625" customWidth="1"/>
    <col min="7432" max="7448" width="0" hidden="1" customWidth="1"/>
    <col min="7449" max="7449" width="12.7109375" customWidth="1"/>
    <col min="7450" max="7456" width="0" hidden="1" customWidth="1"/>
    <col min="7457" max="7457" width="10.140625" customWidth="1"/>
    <col min="7458" max="7460" width="0" hidden="1" customWidth="1"/>
    <col min="7461" max="7461" width="11" customWidth="1"/>
    <col min="7462" max="7462" width="12.140625" customWidth="1"/>
    <col min="7463" max="7463" width="12.5703125" customWidth="1"/>
    <col min="7682" max="7682" width="4.42578125" customWidth="1"/>
    <col min="7683" max="7683" width="16.7109375" customWidth="1"/>
    <col min="7684" max="7686" width="0" hidden="1" customWidth="1"/>
    <col min="7687" max="7687" width="11.28515625" customWidth="1"/>
    <col min="7688" max="7704" width="0" hidden="1" customWidth="1"/>
    <col min="7705" max="7705" width="12.7109375" customWidth="1"/>
    <col min="7706" max="7712" width="0" hidden="1" customWidth="1"/>
    <col min="7713" max="7713" width="10.140625" customWidth="1"/>
    <col min="7714" max="7716" width="0" hidden="1" customWidth="1"/>
    <col min="7717" max="7717" width="11" customWidth="1"/>
    <col min="7718" max="7718" width="12.140625" customWidth="1"/>
    <col min="7719" max="7719" width="12.5703125" customWidth="1"/>
    <col min="7938" max="7938" width="4.42578125" customWidth="1"/>
    <col min="7939" max="7939" width="16.7109375" customWidth="1"/>
    <col min="7940" max="7942" width="0" hidden="1" customWidth="1"/>
    <col min="7943" max="7943" width="11.28515625" customWidth="1"/>
    <col min="7944" max="7960" width="0" hidden="1" customWidth="1"/>
    <col min="7961" max="7961" width="12.7109375" customWidth="1"/>
    <col min="7962" max="7968" width="0" hidden="1" customWidth="1"/>
    <col min="7969" max="7969" width="10.140625" customWidth="1"/>
    <col min="7970" max="7972" width="0" hidden="1" customWidth="1"/>
    <col min="7973" max="7973" width="11" customWidth="1"/>
    <col min="7974" max="7974" width="12.140625" customWidth="1"/>
    <col min="7975" max="7975" width="12.5703125" customWidth="1"/>
    <col min="8194" max="8194" width="4.42578125" customWidth="1"/>
    <col min="8195" max="8195" width="16.7109375" customWidth="1"/>
    <col min="8196" max="8198" width="0" hidden="1" customWidth="1"/>
    <col min="8199" max="8199" width="11.28515625" customWidth="1"/>
    <col min="8200" max="8216" width="0" hidden="1" customWidth="1"/>
    <col min="8217" max="8217" width="12.7109375" customWidth="1"/>
    <col min="8218" max="8224" width="0" hidden="1" customWidth="1"/>
    <col min="8225" max="8225" width="10.140625" customWidth="1"/>
    <col min="8226" max="8228" width="0" hidden="1" customWidth="1"/>
    <col min="8229" max="8229" width="11" customWidth="1"/>
    <col min="8230" max="8230" width="12.140625" customWidth="1"/>
    <col min="8231" max="8231" width="12.5703125" customWidth="1"/>
    <col min="8450" max="8450" width="4.42578125" customWidth="1"/>
    <col min="8451" max="8451" width="16.7109375" customWidth="1"/>
    <col min="8452" max="8454" width="0" hidden="1" customWidth="1"/>
    <col min="8455" max="8455" width="11.28515625" customWidth="1"/>
    <col min="8456" max="8472" width="0" hidden="1" customWidth="1"/>
    <col min="8473" max="8473" width="12.7109375" customWidth="1"/>
    <col min="8474" max="8480" width="0" hidden="1" customWidth="1"/>
    <col min="8481" max="8481" width="10.140625" customWidth="1"/>
    <col min="8482" max="8484" width="0" hidden="1" customWidth="1"/>
    <col min="8485" max="8485" width="11" customWidth="1"/>
    <col min="8486" max="8486" width="12.140625" customWidth="1"/>
    <col min="8487" max="8487" width="12.5703125" customWidth="1"/>
    <col min="8706" max="8706" width="4.42578125" customWidth="1"/>
    <col min="8707" max="8707" width="16.7109375" customWidth="1"/>
    <col min="8708" max="8710" width="0" hidden="1" customWidth="1"/>
    <col min="8711" max="8711" width="11.28515625" customWidth="1"/>
    <col min="8712" max="8728" width="0" hidden="1" customWidth="1"/>
    <col min="8729" max="8729" width="12.7109375" customWidth="1"/>
    <col min="8730" max="8736" width="0" hidden="1" customWidth="1"/>
    <col min="8737" max="8737" width="10.140625" customWidth="1"/>
    <col min="8738" max="8740" width="0" hidden="1" customWidth="1"/>
    <col min="8741" max="8741" width="11" customWidth="1"/>
    <col min="8742" max="8742" width="12.140625" customWidth="1"/>
    <col min="8743" max="8743" width="12.5703125" customWidth="1"/>
    <col min="8962" max="8962" width="4.42578125" customWidth="1"/>
    <col min="8963" max="8963" width="16.7109375" customWidth="1"/>
    <col min="8964" max="8966" width="0" hidden="1" customWidth="1"/>
    <col min="8967" max="8967" width="11.28515625" customWidth="1"/>
    <col min="8968" max="8984" width="0" hidden="1" customWidth="1"/>
    <col min="8985" max="8985" width="12.7109375" customWidth="1"/>
    <col min="8986" max="8992" width="0" hidden="1" customWidth="1"/>
    <col min="8993" max="8993" width="10.140625" customWidth="1"/>
    <col min="8994" max="8996" width="0" hidden="1" customWidth="1"/>
    <col min="8997" max="8997" width="11" customWidth="1"/>
    <col min="8998" max="8998" width="12.140625" customWidth="1"/>
    <col min="8999" max="8999" width="12.5703125" customWidth="1"/>
    <col min="9218" max="9218" width="4.42578125" customWidth="1"/>
    <col min="9219" max="9219" width="16.7109375" customWidth="1"/>
    <col min="9220" max="9222" width="0" hidden="1" customWidth="1"/>
    <col min="9223" max="9223" width="11.28515625" customWidth="1"/>
    <col min="9224" max="9240" width="0" hidden="1" customWidth="1"/>
    <col min="9241" max="9241" width="12.7109375" customWidth="1"/>
    <col min="9242" max="9248" width="0" hidden="1" customWidth="1"/>
    <col min="9249" max="9249" width="10.140625" customWidth="1"/>
    <col min="9250" max="9252" width="0" hidden="1" customWidth="1"/>
    <col min="9253" max="9253" width="11" customWidth="1"/>
    <col min="9254" max="9254" width="12.140625" customWidth="1"/>
    <col min="9255" max="9255" width="12.5703125" customWidth="1"/>
    <col min="9474" max="9474" width="4.42578125" customWidth="1"/>
    <col min="9475" max="9475" width="16.7109375" customWidth="1"/>
    <col min="9476" max="9478" width="0" hidden="1" customWidth="1"/>
    <col min="9479" max="9479" width="11.28515625" customWidth="1"/>
    <col min="9480" max="9496" width="0" hidden="1" customWidth="1"/>
    <col min="9497" max="9497" width="12.7109375" customWidth="1"/>
    <col min="9498" max="9504" width="0" hidden="1" customWidth="1"/>
    <col min="9505" max="9505" width="10.140625" customWidth="1"/>
    <col min="9506" max="9508" width="0" hidden="1" customWidth="1"/>
    <col min="9509" max="9509" width="11" customWidth="1"/>
    <col min="9510" max="9510" width="12.140625" customWidth="1"/>
    <col min="9511" max="9511" width="12.5703125" customWidth="1"/>
    <col min="9730" max="9730" width="4.42578125" customWidth="1"/>
    <col min="9731" max="9731" width="16.7109375" customWidth="1"/>
    <col min="9732" max="9734" width="0" hidden="1" customWidth="1"/>
    <col min="9735" max="9735" width="11.28515625" customWidth="1"/>
    <col min="9736" max="9752" width="0" hidden="1" customWidth="1"/>
    <col min="9753" max="9753" width="12.7109375" customWidth="1"/>
    <col min="9754" max="9760" width="0" hidden="1" customWidth="1"/>
    <col min="9761" max="9761" width="10.140625" customWidth="1"/>
    <col min="9762" max="9764" width="0" hidden="1" customWidth="1"/>
    <col min="9765" max="9765" width="11" customWidth="1"/>
    <col min="9766" max="9766" width="12.140625" customWidth="1"/>
    <col min="9767" max="9767" width="12.5703125" customWidth="1"/>
    <col min="9986" max="9986" width="4.42578125" customWidth="1"/>
    <col min="9987" max="9987" width="16.7109375" customWidth="1"/>
    <col min="9988" max="9990" width="0" hidden="1" customWidth="1"/>
    <col min="9991" max="9991" width="11.28515625" customWidth="1"/>
    <col min="9992" max="10008" width="0" hidden="1" customWidth="1"/>
    <col min="10009" max="10009" width="12.7109375" customWidth="1"/>
    <col min="10010" max="10016" width="0" hidden="1" customWidth="1"/>
    <col min="10017" max="10017" width="10.140625" customWidth="1"/>
    <col min="10018" max="10020" width="0" hidden="1" customWidth="1"/>
    <col min="10021" max="10021" width="11" customWidth="1"/>
    <col min="10022" max="10022" width="12.140625" customWidth="1"/>
    <col min="10023" max="10023" width="12.5703125" customWidth="1"/>
    <col min="10242" max="10242" width="4.42578125" customWidth="1"/>
    <col min="10243" max="10243" width="16.7109375" customWidth="1"/>
    <col min="10244" max="10246" width="0" hidden="1" customWidth="1"/>
    <col min="10247" max="10247" width="11.28515625" customWidth="1"/>
    <col min="10248" max="10264" width="0" hidden="1" customWidth="1"/>
    <col min="10265" max="10265" width="12.7109375" customWidth="1"/>
    <col min="10266" max="10272" width="0" hidden="1" customWidth="1"/>
    <col min="10273" max="10273" width="10.140625" customWidth="1"/>
    <col min="10274" max="10276" width="0" hidden="1" customWidth="1"/>
    <col min="10277" max="10277" width="11" customWidth="1"/>
    <col min="10278" max="10278" width="12.140625" customWidth="1"/>
    <col min="10279" max="10279" width="12.5703125" customWidth="1"/>
    <col min="10498" max="10498" width="4.42578125" customWidth="1"/>
    <col min="10499" max="10499" width="16.7109375" customWidth="1"/>
    <col min="10500" max="10502" width="0" hidden="1" customWidth="1"/>
    <col min="10503" max="10503" width="11.28515625" customWidth="1"/>
    <col min="10504" max="10520" width="0" hidden="1" customWidth="1"/>
    <col min="10521" max="10521" width="12.7109375" customWidth="1"/>
    <col min="10522" max="10528" width="0" hidden="1" customWidth="1"/>
    <col min="10529" max="10529" width="10.140625" customWidth="1"/>
    <col min="10530" max="10532" width="0" hidden="1" customWidth="1"/>
    <col min="10533" max="10533" width="11" customWidth="1"/>
    <col min="10534" max="10534" width="12.140625" customWidth="1"/>
    <col min="10535" max="10535" width="12.5703125" customWidth="1"/>
    <col min="10754" max="10754" width="4.42578125" customWidth="1"/>
    <col min="10755" max="10755" width="16.7109375" customWidth="1"/>
    <col min="10756" max="10758" width="0" hidden="1" customWidth="1"/>
    <col min="10759" max="10759" width="11.28515625" customWidth="1"/>
    <col min="10760" max="10776" width="0" hidden="1" customWidth="1"/>
    <col min="10777" max="10777" width="12.7109375" customWidth="1"/>
    <col min="10778" max="10784" width="0" hidden="1" customWidth="1"/>
    <col min="10785" max="10785" width="10.140625" customWidth="1"/>
    <col min="10786" max="10788" width="0" hidden="1" customWidth="1"/>
    <col min="10789" max="10789" width="11" customWidth="1"/>
    <col min="10790" max="10790" width="12.140625" customWidth="1"/>
    <col min="10791" max="10791" width="12.5703125" customWidth="1"/>
    <col min="11010" max="11010" width="4.42578125" customWidth="1"/>
    <col min="11011" max="11011" width="16.7109375" customWidth="1"/>
    <col min="11012" max="11014" width="0" hidden="1" customWidth="1"/>
    <col min="11015" max="11015" width="11.28515625" customWidth="1"/>
    <col min="11016" max="11032" width="0" hidden="1" customWidth="1"/>
    <col min="11033" max="11033" width="12.7109375" customWidth="1"/>
    <col min="11034" max="11040" width="0" hidden="1" customWidth="1"/>
    <col min="11041" max="11041" width="10.140625" customWidth="1"/>
    <col min="11042" max="11044" width="0" hidden="1" customWidth="1"/>
    <col min="11045" max="11045" width="11" customWidth="1"/>
    <col min="11046" max="11046" width="12.140625" customWidth="1"/>
    <col min="11047" max="11047" width="12.5703125" customWidth="1"/>
    <col min="11266" max="11266" width="4.42578125" customWidth="1"/>
    <col min="11267" max="11267" width="16.7109375" customWidth="1"/>
    <col min="11268" max="11270" width="0" hidden="1" customWidth="1"/>
    <col min="11271" max="11271" width="11.28515625" customWidth="1"/>
    <col min="11272" max="11288" width="0" hidden="1" customWidth="1"/>
    <col min="11289" max="11289" width="12.7109375" customWidth="1"/>
    <col min="11290" max="11296" width="0" hidden="1" customWidth="1"/>
    <col min="11297" max="11297" width="10.140625" customWidth="1"/>
    <col min="11298" max="11300" width="0" hidden="1" customWidth="1"/>
    <col min="11301" max="11301" width="11" customWidth="1"/>
    <col min="11302" max="11302" width="12.140625" customWidth="1"/>
    <col min="11303" max="11303" width="12.5703125" customWidth="1"/>
    <col min="11522" max="11522" width="4.42578125" customWidth="1"/>
    <col min="11523" max="11523" width="16.7109375" customWidth="1"/>
    <col min="11524" max="11526" width="0" hidden="1" customWidth="1"/>
    <col min="11527" max="11527" width="11.28515625" customWidth="1"/>
    <col min="11528" max="11544" width="0" hidden="1" customWidth="1"/>
    <col min="11545" max="11545" width="12.7109375" customWidth="1"/>
    <col min="11546" max="11552" width="0" hidden="1" customWidth="1"/>
    <col min="11553" max="11553" width="10.140625" customWidth="1"/>
    <col min="11554" max="11556" width="0" hidden="1" customWidth="1"/>
    <col min="11557" max="11557" width="11" customWidth="1"/>
    <col min="11558" max="11558" width="12.140625" customWidth="1"/>
    <col min="11559" max="11559" width="12.5703125" customWidth="1"/>
    <col min="11778" max="11778" width="4.42578125" customWidth="1"/>
    <col min="11779" max="11779" width="16.7109375" customWidth="1"/>
    <col min="11780" max="11782" width="0" hidden="1" customWidth="1"/>
    <col min="11783" max="11783" width="11.28515625" customWidth="1"/>
    <col min="11784" max="11800" width="0" hidden="1" customWidth="1"/>
    <col min="11801" max="11801" width="12.7109375" customWidth="1"/>
    <col min="11802" max="11808" width="0" hidden="1" customWidth="1"/>
    <col min="11809" max="11809" width="10.140625" customWidth="1"/>
    <col min="11810" max="11812" width="0" hidden="1" customWidth="1"/>
    <col min="11813" max="11813" width="11" customWidth="1"/>
    <col min="11814" max="11814" width="12.140625" customWidth="1"/>
    <col min="11815" max="11815" width="12.5703125" customWidth="1"/>
    <col min="12034" max="12034" width="4.42578125" customWidth="1"/>
    <col min="12035" max="12035" width="16.7109375" customWidth="1"/>
    <col min="12036" max="12038" width="0" hidden="1" customWidth="1"/>
    <col min="12039" max="12039" width="11.28515625" customWidth="1"/>
    <col min="12040" max="12056" width="0" hidden="1" customWidth="1"/>
    <col min="12057" max="12057" width="12.7109375" customWidth="1"/>
    <col min="12058" max="12064" width="0" hidden="1" customWidth="1"/>
    <col min="12065" max="12065" width="10.140625" customWidth="1"/>
    <col min="12066" max="12068" width="0" hidden="1" customWidth="1"/>
    <col min="12069" max="12069" width="11" customWidth="1"/>
    <col min="12070" max="12070" width="12.140625" customWidth="1"/>
    <col min="12071" max="12071" width="12.5703125" customWidth="1"/>
    <col min="12290" max="12290" width="4.42578125" customWidth="1"/>
    <col min="12291" max="12291" width="16.7109375" customWidth="1"/>
    <col min="12292" max="12294" width="0" hidden="1" customWidth="1"/>
    <col min="12295" max="12295" width="11.28515625" customWidth="1"/>
    <col min="12296" max="12312" width="0" hidden="1" customWidth="1"/>
    <col min="12313" max="12313" width="12.7109375" customWidth="1"/>
    <col min="12314" max="12320" width="0" hidden="1" customWidth="1"/>
    <col min="12321" max="12321" width="10.140625" customWidth="1"/>
    <col min="12322" max="12324" width="0" hidden="1" customWidth="1"/>
    <col min="12325" max="12325" width="11" customWidth="1"/>
    <col min="12326" max="12326" width="12.140625" customWidth="1"/>
    <col min="12327" max="12327" width="12.5703125" customWidth="1"/>
    <col min="12546" max="12546" width="4.42578125" customWidth="1"/>
    <col min="12547" max="12547" width="16.7109375" customWidth="1"/>
    <col min="12548" max="12550" width="0" hidden="1" customWidth="1"/>
    <col min="12551" max="12551" width="11.28515625" customWidth="1"/>
    <col min="12552" max="12568" width="0" hidden="1" customWidth="1"/>
    <col min="12569" max="12569" width="12.7109375" customWidth="1"/>
    <col min="12570" max="12576" width="0" hidden="1" customWidth="1"/>
    <col min="12577" max="12577" width="10.140625" customWidth="1"/>
    <col min="12578" max="12580" width="0" hidden="1" customWidth="1"/>
    <col min="12581" max="12581" width="11" customWidth="1"/>
    <col min="12582" max="12582" width="12.140625" customWidth="1"/>
    <col min="12583" max="12583" width="12.5703125" customWidth="1"/>
    <col min="12802" max="12802" width="4.42578125" customWidth="1"/>
    <col min="12803" max="12803" width="16.7109375" customWidth="1"/>
    <col min="12804" max="12806" width="0" hidden="1" customWidth="1"/>
    <col min="12807" max="12807" width="11.28515625" customWidth="1"/>
    <col min="12808" max="12824" width="0" hidden="1" customWidth="1"/>
    <col min="12825" max="12825" width="12.7109375" customWidth="1"/>
    <col min="12826" max="12832" width="0" hidden="1" customWidth="1"/>
    <col min="12833" max="12833" width="10.140625" customWidth="1"/>
    <col min="12834" max="12836" width="0" hidden="1" customWidth="1"/>
    <col min="12837" max="12837" width="11" customWidth="1"/>
    <col min="12838" max="12838" width="12.140625" customWidth="1"/>
    <col min="12839" max="12839" width="12.5703125" customWidth="1"/>
    <col min="13058" max="13058" width="4.42578125" customWidth="1"/>
    <col min="13059" max="13059" width="16.7109375" customWidth="1"/>
    <col min="13060" max="13062" width="0" hidden="1" customWidth="1"/>
    <col min="13063" max="13063" width="11.28515625" customWidth="1"/>
    <col min="13064" max="13080" width="0" hidden="1" customWidth="1"/>
    <col min="13081" max="13081" width="12.7109375" customWidth="1"/>
    <col min="13082" max="13088" width="0" hidden="1" customWidth="1"/>
    <col min="13089" max="13089" width="10.140625" customWidth="1"/>
    <col min="13090" max="13092" width="0" hidden="1" customWidth="1"/>
    <col min="13093" max="13093" width="11" customWidth="1"/>
    <col min="13094" max="13094" width="12.140625" customWidth="1"/>
    <col min="13095" max="13095" width="12.5703125" customWidth="1"/>
    <col min="13314" max="13314" width="4.42578125" customWidth="1"/>
    <col min="13315" max="13315" width="16.7109375" customWidth="1"/>
    <col min="13316" max="13318" width="0" hidden="1" customWidth="1"/>
    <col min="13319" max="13319" width="11.28515625" customWidth="1"/>
    <col min="13320" max="13336" width="0" hidden="1" customWidth="1"/>
    <col min="13337" max="13337" width="12.7109375" customWidth="1"/>
    <col min="13338" max="13344" width="0" hidden="1" customWidth="1"/>
    <col min="13345" max="13345" width="10.140625" customWidth="1"/>
    <col min="13346" max="13348" width="0" hidden="1" customWidth="1"/>
    <col min="13349" max="13349" width="11" customWidth="1"/>
    <col min="13350" max="13350" width="12.140625" customWidth="1"/>
    <col min="13351" max="13351" width="12.5703125" customWidth="1"/>
    <col min="13570" max="13570" width="4.42578125" customWidth="1"/>
    <col min="13571" max="13571" width="16.7109375" customWidth="1"/>
    <col min="13572" max="13574" width="0" hidden="1" customWidth="1"/>
    <col min="13575" max="13575" width="11.28515625" customWidth="1"/>
    <col min="13576" max="13592" width="0" hidden="1" customWidth="1"/>
    <col min="13593" max="13593" width="12.7109375" customWidth="1"/>
    <col min="13594" max="13600" width="0" hidden="1" customWidth="1"/>
    <col min="13601" max="13601" width="10.140625" customWidth="1"/>
    <col min="13602" max="13604" width="0" hidden="1" customWidth="1"/>
    <col min="13605" max="13605" width="11" customWidth="1"/>
    <col min="13606" max="13606" width="12.140625" customWidth="1"/>
    <col min="13607" max="13607" width="12.5703125" customWidth="1"/>
    <col min="13826" max="13826" width="4.42578125" customWidth="1"/>
    <col min="13827" max="13827" width="16.7109375" customWidth="1"/>
    <col min="13828" max="13830" width="0" hidden="1" customWidth="1"/>
    <col min="13831" max="13831" width="11.28515625" customWidth="1"/>
    <col min="13832" max="13848" width="0" hidden="1" customWidth="1"/>
    <col min="13849" max="13849" width="12.7109375" customWidth="1"/>
    <col min="13850" max="13856" width="0" hidden="1" customWidth="1"/>
    <col min="13857" max="13857" width="10.140625" customWidth="1"/>
    <col min="13858" max="13860" width="0" hidden="1" customWidth="1"/>
    <col min="13861" max="13861" width="11" customWidth="1"/>
    <col min="13862" max="13862" width="12.140625" customWidth="1"/>
    <col min="13863" max="13863" width="12.5703125" customWidth="1"/>
    <col min="14082" max="14082" width="4.42578125" customWidth="1"/>
    <col min="14083" max="14083" width="16.7109375" customWidth="1"/>
    <col min="14084" max="14086" width="0" hidden="1" customWidth="1"/>
    <col min="14087" max="14087" width="11.28515625" customWidth="1"/>
    <col min="14088" max="14104" width="0" hidden="1" customWidth="1"/>
    <col min="14105" max="14105" width="12.7109375" customWidth="1"/>
    <col min="14106" max="14112" width="0" hidden="1" customWidth="1"/>
    <col min="14113" max="14113" width="10.140625" customWidth="1"/>
    <col min="14114" max="14116" width="0" hidden="1" customWidth="1"/>
    <col min="14117" max="14117" width="11" customWidth="1"/>
    <col min="14118" max="14118" width="12.140625" customWidth="1"/>
    <col min="14119" max="14119" width="12.5703125" customWidth="1"/>
    <col min="14338" max="14338" width="4.42578125" customWidth="1"/>
    <col min="14339" max="14339" width="16.7109375" customWidth="1"/>
    <col min="14340" max="14342" width="0" hidden="1" customWidth="1"/>
    <col min="14343" max="14343" width="11.28515625" customWidth="1"/>
    <col min="14344" max="14360" width="0" hidden="1" customWidth="1"/>
    <col min="14361" max="14361" width="12.7109375" customWidth="1"/>
    <col min="14362" max="14368" width="0" hidden="1" customWidth="1"/>
    <col min="14369" max="14369" width="10.140625" customWidth="1"/>
    <col min="14370" max="14372" width="0" hidden="1" customWidth="1"/>
    <col min="14373" max="14373" width="11" customWidth="1"/>
    <col min="14374" max="14374" width="12.140625" customWidth="1"/>
    <col min="14375" max="14375" width="12.5703125" customWidth="1"/>
    <col min="14594" max="14594" width="4.42578125" customWidth="1"/>
    <col min="14595" max="14595" width="16.7109375" customWidth="1"/>
    <col min="14596" max="14598" width="0" hidden="1" customWidth="1"/>
    <col min="14599" max="14599" width="11.28515625" customWidth="1"/>
    <col min="14600" max="14616" width="0" hidden="1" customWidth="1"/>
    <col min="14617" max="14617" width="12.7109375" customWidth="1"/>
    <col min="14618" max="14624" width="0" hidden="1" customWidth="1"/>
    <col min="14625" max="14625" width="10.140625" customWidth="1"/>
    <col min="14626" max="14628" width="0" hidden="1" customWidth="1"/>
    <col min="14629" max="14629" width="11" customWidth="1"/>
    <col min="14630" max="14630" width="12.140625" customWidth="1"/>
    <col min="14631" max="14631" width="12.5703125" customWidth="1"/>
    <col min="14850" max="14850" width="4.42578125" customWidth="1"/>
    <col min="14851" max="14851" width="16.7109375" customWidth="1"/>
    <col min="14852" max="14854" width="0" hidden="1" customWidth="1"/>
    <col min="14855" max="14855" width="11.28515625" customWidth="1"/>
    <col min="14856" max="14872" width="0" hidden="1" customWidth="1"/>
    <col min="14873" max="14873" width="12.7109375" customWidth="1"/>
    <col min="14874" max="14880" width="0" hidden="1" customWidth="1"/>
    <col min="14881" max="14881" width="10.140625" customWidth="1"/>
    <col min="14882" max="14884" width="0" hidden="1" customWidth="1"/>
    <col min="14885" max="14885" width="11" customWidth="1"/>
    <col min="14886" max="14886" width="12.140625" customWidth="1"/>
    <col min="14887" max="14887" width="12.5703125" customWidth="1"/>
    <col min="15106" max="15106" width="4.42578125" customWidth="1"/>
    <col min="15107" max="15107" width="16.7109375" customWidth="1"/>
    <col min="15108" max="15110" width="0" hidden="1" customWidth="1"/>
    <col min="15111" max="15111" width="11.28515625" customWidth="1"/>
    <col min="15112" max="15128" width="0" hidden="1" customWidth="1"/>
    <col min="15129" max="15129" width="12.7109375" customWidth="1"/>
    <col min="15130" max="15136" width="0" hidden="1" customWidth="1"/>
    <col min="15137" max="15137" width="10.140625" customWidth="1"/>
    <col min="15138" max="15140" width="0" hidden="1" customWidth="1"/>
    <col min="15141" max="15141" width="11" customWidth="1"/>
    <col min="15142" max="15142" width="12.140625" customWidth="1"/>
    <col min="15143" max="15143" width="12.5703125" customWidth="1"/>
    <col min="15362" max="15362" width="4.42578125" customWidth="1"/>
    <col min="15363" max="15363" width="16.7109375" customWidth="1"/>
    <col min="15364" max="15366" width="0" hidden="1" customWidth="1"/>
    <col min="15367" max="15367" width="11.28515625" customWidth="1"/>
    <col min="15368" max="15384" width="0" hidden="1" customWidth="1"/>
    <col min="15385" max="15385" width="12.7109375" customWidth="1"/>
    <col min="15386" max="15392" width="0" hidden="1" customWidth="1"/>
    <col min="15393" max="15393" width="10.140625" customWidth="1"/>
    <col min="15394" max="15396" width="0" hidden="1" customWidth="1"/>
    <col min="15397" max="15397" width="11" customWidth="1"/>
    <col min="15398" max="15398" width="12.140625" customWidth="1"/>
    <col min="15399" max="15399" width="12.5703125" customWidth="1"/>
    <col min="15618" max="15618" width="4.42578125" customWidth="1"/>
    <col min="15619" max="15619" width="16.7109375" customWidth="1"/>
    <col min="15620" max="15622" width="0" hidden="1" customWidth="1"/>
    <col min="15623" max="15623" width="11.28515625" customWidth="1"/>
    <col min="15624" max="15640" width="0" hidden="1" customWidth="1"/>
    <col min="15641" max="15641" width="12.7109375" customWidth="1"/>
    <col min="15642" max="15648" width="0" hidden="1" customWidth="1"/>
    <col min="15649" max="15649" width="10.140625" customWidth="1"/>
    <col min="15650" max="15652" width="0" hidden="1" customWidth="1"/>
    <col min="15653" max="15653" width="11" customWidth="1"/>
    <col min="15654" max="15654" width="12.140625" customWidth="1"/>
    <col min="15655" max="15655" width="12.5703125" customWidth="1"/>
    <col min="15874" max="15874" width="4.42578125" customWidth="1"/>
    <col min="15875" max="15875" width="16.7109375" customWidth="1"/>
    <col min="15876" max="15878" width="0" hidden="1" customWidth="1"/>
    <col min="15879" max="15879" width="11.28515625" customWidth="1"/>
    <col min="15880" max="15896" width="0" hidden="1" customWidth="1"/>
    <col min="15897" max="15897" width="12.7109375" customWidth="1"/>
    <col min="15898" max="15904" width="0" hidden="1" customWidth="1"/>
    <col min="15905" max="15905" width="10.140625" customWidth="1"/>
    <col min="15906" max="15908" width="0" hidden="1" customWidth="1"/>
    <col min="15909" max="15909" width="11" customWidth="1"/>
    <col min="15910" max="15910" width="12.140625" customWidth="1"/>
    <col min="15911" max="15911" width="12.5703125" customWidth="1"/>
    <col min="16130" max="16130" width="4.42578125" customWidth="1"/>
    <col min="16131" max="16131" width="16.7109375" customWidth="1"/>
    <col min="16132" max="16134" width="0" hidden="1" customWidth="1"/>
    <col min="16135" max="16135" width="11.28515625" customWidth="1"/>
    <col min="16136" max="16152" width="0" hidden="1" customWidth="1"/>
    <col min="16153" max="16153" width="12.7109375" customWidth="1"/>
    <col min="16154" max="16160" width="0" hidden="1" customWidth="1"/>
    <col min="16161" max="16161" width="10.140625" customWidth="1"/>
    <col min="16162" max="16164" width="0" hidden="1" customWidth="1"/>
    <col min="16165" max="16165" width="11" customWidth="1"/>
    <col min="16166" max="16166" width="12.140625" customWidth="1"/>
    <col min="16167" max="16167" width="12.5703125" customWidth="1"/>
  </cols>
  <sheetData>
    <row r="1" spans="1:39" ht="15.75" x14ac:dyDescent="0.25">
      <c r="A1" s="459" t="s">
        <v>329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  <c r="O1" s="459"/>
      <c r="P1" s="459"/>
      <c r="Q1" s="459"/>
      <c r="R1" s="459"/>
      <c r="S1" s="459"/>
      <c r="T1" s="459"/>
      <c r="U1" s="459"/>
      <c r="V1" s="459"/>
      <c r="W1" s="459"/>
      <c r="X1" s="459"/>
      <c r="Y1" s="459"/>
      <c r="Z1" s="459"/>
      <c r="AA1" s="459"/>
      <c r="AB1" s="459"/>
      <c r="AC1" s="459"/>
      <c r="AD1" s="459"/>
      <c r="AE1" s="459"/>
      <c r="AF1" s="459"/>
      <c r="AG1" s="459"/>
      <c r="AH1" s="459"/>
      <c r="AI1" s="459"/>
      <c r="AJ1" s="459"/>
      <c r="AK1" s="459"/>
      <c r="AL1" s="459"/>
      <c r="AM1" s="459"/>
    </row>
    <row r="2" spans="1:39" ht="15.75" thickBot="1" x14ac:dyDescent="0.3"/>
    <row r="3" spans="1:39" ht="15.75" thickBot="1" x14ac:dyDescent="0.3">
      <c r="A3" s="487" t="s">
        <v>129</v>
      </c>
      <c r="B3" s="489" t="s">
        <v>130</v>
      </c>
      <c r="C3" s="491" t="s">
        <v>1</v>
      </c>
      <c r="D3" s="492"/>
      <c r="E3" s="493"/>
      <c r="F3" s="466" t="s">
        <v>298</v>
      </c>
      <c r="G3" s="489" t="s">
        <v>299</v>
      </c>
      <c r="H3" s="494"/>
      <c r="I3" s="480" t="s">
        <v>81</v>
      </c>
      <c r="J3" s="495"/>
      <c r="K3" s="495"/>
      <c r="L3" s="495"/>
      <c r="M3" s="495"/>
      <c r="N3" s="495"/>
      <c r="O3" s="495"/>
      <c r="P3" s="495"/>
      <c r="Q3" s="495"/>
      <c r="R3" s="495"/>
      <c r="S3" s="495"/>
      <c r="T3" s="495"/>
      <c r="U3" s="495"/>
      <c r="V3" s="481"/>
      <c r="W3" s="496" t="s">
        <v>192</v>
      </c>
      <c r="X3" s="498" t="s">
        <v>300</v>
      </c>
      <c r="Y3" s="500" t="s">
        <v>81</v>
      </c>
      <c r="Z3" s="501"/>
      <c r="AA3" s="491" t="s">
        <v>2</v>
      </c>
      <c r="AB3" s="492"/>
      <c r="AC3" s="492"/>
      <c r="AD3" s="492"/>
      <c r="AE3" s="492"/>
      <c r="AF3" s="493"/>
      <c r="AG3" s="496" t="s">
        <v>193</v>
      </c>
      <c r="AH3" s="496" t="s">
        <v>196</v>
      </c>
      <c r="AI3" s="491" t="s">
        <v>301</v>
      </c>
      <c r="AJ3" s="492"/>
      <c r="AK3" s="493"/>
      <c r="AL3" s="502" t="s">
        <v>302</v>
      </c>
      <c r="AM3" s="485" t="s">
        <v>200</v>
      </c>
    </row>
    <row r="4" spans="1:39" ht="109.5" thickBot="1" x14ac:dyDescent="0.3">
      <c r="A4" s="488"/>
      <c r="B4" s="490"/>
      <c r="C4" s="148" t="s">
        <v>303</v>
      </c>
      <c r="D4" s="149" t="s">
        <v>304</v>
      </c>
      <c r="E4" s="150" t="s">
        <v>305</v>
      </c>
      <c r="F4" s="467"/>
      <c r="G4" s="148" t="s">
        <v>303</v>
      </c>
      <c r="H4" s="149" t="s">
        <v>304</v>
      </c>
      <c r="I4" s="151" t="s">
        <v>306</v>
      </c>
      <c r="J4" s="152" t="s">
        <v>307</v>
      </c>
      <c r="K4" s="152" t="s">
        <v>308</v>
      </c>
      <c r="L4" s="152" t="s">
        <v>309</v>
      </c>
      <c r="M4" s="152" t="s">
        <v>310</v>
      </c>
      <c r="N4" s="152" t="s">
        <v>311</v>
      </c>
      <c r="O4" s="152" t="s">
        <v>312</v>
      </c>
      <c r="P4" s="152" t="s">
        <v>313</v>
      </c>
      <c r="Q4" s="152" t="s">
        <v>314</v>
      </c>
      <c r="R4" s="152" t="s">
        <v>315</v>
      </c>
      <c r="S4" s="152" t="s">
        <v>316</v>
      </c>
      <c r="T4" s="152" t="s">
        <v>111</v>
      </c>
      <c r="U4" s="152" t="s">
        <v>317</v>
      </c>
      <c r="V4" s="152" t="s">
        <v>318</v>
      </c>
      <c r="W4" s="497"/>
      <c r="X4" s="499"/>
      <c r="Y4" s="153" t="s">
        <v>319</v>
      </c>
      <c r="Z4" s="154" t="s">
        <v>320</v>
      </c>
      <c r="AA4" s="155" t="s">
        <v>321</v>
      </c>
      <c r="AB4" s="156" t="s">
        <v>322</v>
      </c>
      <c r="AC4" s="157" t="s">
        <v>323</v>
      </c>
      <c r="AD4" s="158" t="s">
        <v>324</v>
      </c>
      <c r="AE4" s="159"/>
      <c r="AF4" s="160" t="s">
        <v>325</v>
      </c>
      <c r="AG4" s="497"/>
      <c r="AH4" s="497"/>
      <c r="AI4" s="161" t="s">
        <v>326</v>
      </c>
      <c r="AJ4" s="161" t="s">
        <v>327</v>
      </c>
      <c r="AK4" s="161" t="s">
        <v>328</v>
      </c>
      <c r="AL4" s="503"/>
      <c r="AM4" s="486"/>
    </row>
    <row r="5" spans="1:39" s="57" customFormat="1" ht="12.75" x14ac:dyDescent="0.2">
      <c r="A5" s="162">
        <v>1</v>
      </c>
      <c r="B5" s="162" t="s">
        <v>5</v>
      </c>
      <c r="C5" s="86"/>
      <c r="D5" s="86"/>
      <c r="E5" s="83"/>
      <c r="F5" s="108"/>
      <c r="G5" s="100"/>
      <c r="H5" s="100"/>
      <c r="I5" s="82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3"/>
      <c r="W5" s="163"/>
      <c r="X5" s="163"/>
      <c r="Y5" s="90"/>
      <c r="Z5" s="80"/>
      <c r="AA5" s="164"/>
      <c r="AB5" s="165"/>
      <c r="AC5" s="165"/>
      <c r="AD5" s="165"/>
      <c r="AE5" s="165"/>
      <c r="AF5" s="147"/>
      <c r="AG5" s="166"/>
      <c r="AH5" s="167"/>
      <c r="AI5" s="82"/>
      <c r="AJ5" s="86"/>
      <c r="AK5" s="83"/>
      <c r="AL5" s="168"/>
      <c r="AM5" s="169">
        <f>F5+W5+X5+AG5+AH5</f>
        <v>0</v>
      </c>
    </row>
    <row r="6" spans="1:39" s="57" customFormat="1" ht="12.75" x14ac:dyDescent="0.2">
      <c r="A6" s="170">
        <v>2</v>
      </c>
      <c r="B6" s="170" t="s">
        <v>6</v>
      </c>
      <c r="C6" s="86"/>
      <c r="D6" s="86"/>
      <c r="E6" s="83"/>
      <c r="F6" s="108"/>
      <c r="G6" s="100"/>
      <c r="H6" s="100"/>
      <c r="I6" s="82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3"/>
      <c r="W6" s="163"/>
      <c r="X6" s="163"/>
      <c r="Y6" s="100"/>
      <c r="Z6" s="80"/>
      <c r="AA6" s="164"/>
      <c r="AB6" s="165"/>
      <c r="AC6" s="165"/>
      <c r="AD6" s="165"/>
      <c r="AE6" s="165"/>
      <c r="AF6" s="147"/>
      <c r="AG6" s="163"/>
      <c r="AH6" s="171"/>
      <c r="AI6" s="82"/>
      <c r="AJ6" s="86"/>
      <c r="AK6" s="83"/>
      <c r="AL6" s="119"/>
      <c r="AM6" s="169">
        <f t="shared" ref="AM6:AM74" si="0">F6+W6+X6+AG6+AH6</f>
        <v>0</v>
      </c>
    </row>
    <row r="7" spans="1:39" s="57" customFormat="1" ht="12.75" x14ac:dyDescent="0.2">
      <c r="A7" s="170">
        <v>3</v>
      </c>
      <c r="B7" s="170" t="s">
        <v>7</v>
      </c>
      <c r="C7" s="86"/>
      <c r="D7" s="86"/>
      <c r="E7" s="83"/>
      <c r="F7" s="108"/>
      <c r="G7" s="100"/>
      <c r="H7" s="100"/>
      <c r="I7" s="82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3"/>
      <c r="W7" s="163"/>
      <c r="X7" s="163"/>
      <c r="Y7" s="100"/>
      <c r="Z7" s="80"/>
      <c r="AA7" s="164"/>
      <c r="AB7" s="165"/>
      <c r="AC7" s="165"/>
      <c r="AD7" s="165"/>
      <c r="AE7" s="165"/>
      <c r="AF7" s="147"/>
      <c r="AG7" s="163"/>
      <c r="AH7" s="171"/>
      <c r="AI7" s="82"/>
      <c r="AJ7" s="86"/>
      <c r="AK7" s="83"/>
      <c r="AL7" s="119"/>
      <c r="AM7" s="169">
        <f t="shared" si="0"/>
        <v>0</v>
      </c>
    </row>
    <row r="8" spans="1:39" s="57" customFormat="1" ht="12.75" x14ac:dyDescent="0.2">
      <c r="A8" s="170">
        <v>4</v>
      </c>
      <c r="B8" s="170" t="s">
        <v>8</v>
      </c>
      <c r="C8" s="86"/>
      <c r="D8" s="86"/>
      <c r="E8" s="83"/>
      <c r="F8" s="108"/>
      <c r="G8" s="100"/>
      <c r="H8" s="100"/>
      <c r="I8" s="82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3"/>
      <c r="W8" s="163"/>
      <c r="X8" s="163"/>
      <c r="Y8" s="100"/>
      <c r="Z8" s="80"/>
      <c r="AA8" s="164"/>
      <c r="AB8" s="165"/>
      <c r="AC8" s="165"/>
      <c r="AD8" s="165"/>
      <c r="AE8" s="165"/>
      <c r="AF8" s="147"/>
      <c r="AG8" s="163"/>
      <c r="AH8" s="171"/>
      <c r="AI8" s="82"/>
      <c r="AJ8" s="86"/>
      <c r="AK8" s="83"/>
      <c r="AL8" s="119"/>
      <c r="AM8" s="169">
        <f t="shared" si="0"/>
        <v>0</v>
      </c>
    </row>
    <row r="9" spans="1:39" s="57" customFormat="1" ht="12.75" x14ac:dyDescent="0.2">
      <c r="A9" s="170">
        <v>5</v>
      </c>
      <c r="B9" s="170" t="s">
        <v>9</v>
      </c>
      <c r="C9" s="86"/>
      <c r="D9" s="86"/>
      <c r="E9" s="83"/>
      <c r="F9" s="108"/>
      <c r="G9" s="100"/>
      <c r="H9" s="100"/>
      <c r="I9" s="82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3"/>
      <c r="W9" s="163"/>
      <c r="X9" s="163"/>
      <c r="Y9" s="100"/>
      <c r="Z9" s="80"/>
      <c r="AA9" s="164"/>
      <c r="AB9" s="165"/>
      <c r="AC9" s="165"/>
      <c r="AD9" s="165"/>
      <c r="AE9" s="165"/>
      <c r="AF9" s="147"/>
      <c r="AG9" s="163"/>
      <c r="AH9" s="171"/>
      <c r="AI9" s="82"/>
      <c r="AJ9" s="86"/>
      <c r="AK9" s="83"/>
      <c r="AL9" s="119"/>
      <c r="AM9" s="169">
        <f t="shared" si="0"/>
        <v>0</v>
      </c>
    </row>
    <row r="10" spans="1:39" s="57" customFormat="1" ht="12.75" x14ac:dyDescent="0.2">
      <c r="A10" s="170">
        <v>6</v>
      </c>
      <c r="B10" s="170" t="s">
        <v>10</v>
      </c>
      <c r="C10" s="86"/>
      <c r="D10" s="86"/>
      <c r="E10" s="83"/>
      <c r="F10" s="108"/>
      <c r="G10" s="100"/>
      <c r="H10" s="100"/>
      <c r="I10" s="82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3"/>
      <c r="W10" s="163"/>
      <c r="X10" s="163"/>
      <c r="Y10" s="100"/>
      <c r="Z10" s="80"/>
      <c r="AA10" s="164"/>
      <c r="AB10" s="165"/>
      <c r="AC10" s="165"/>
      <c r="AD10" s="165"/>
      <c r="AE10" s="165"/>
      <c r="AF10" s="147"/>
      <c r="AG10" s="163"/>
      <c r="AH10" s="171"/>
      <c r="AI10" s="82"/>
      <c r="AJ10" s="86"/>
      <c r="AK10" s="83"/>
      <c r="AL10" s="119"/>
      <c r="AM10" s="169">
        <f t="shared" si="0"/>
        <v>0</v>
      </c>
    </row>
    <row r="11" spans="1:39" s="57" customFormat="1" ht="12.75" x14ac:dyDescent="0.2">
      <c r="A11" s="170">
        <v>7</v>
      </c>
      <c r="B11" s="170" t="s">
        <v>11</v>
      </c>
      <c r="C11" s="86"/>
      <c r="D11" s="86"/>
      <c r="E11" s="83"/>
      <c r="F11" s="108"/>
      <c r="G11" s="100"/>
      <c r="H11" s="100"/>
      <c r="I11" s="82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3"/>
      <c r="W11" s="163"/>
      <c r="X11" s="163"/>
      <c r="Y11" s="100"/>
      <c r="Z11" s="80"/>
      <c r="AA11" s="164"/>
      <c r="AB11" s="165"/>
      <c r="AC11" s="165"/>
      <c r="AD11" s="165"/>
      <c r="AE11" s="165"/>
      <c r="AF11" s="147"/>
      <c r="AG11" s="163"/>
      <c r="AH11" s="171"/>
      <c r="AI11" s="82"/>
      <c r="AJ11" s="86"/>
      <c r="AK11" s="83"/>
      <c r="AL11" s="119"/>
      <c r="AM11" s="169">
        <f t="shared" si="0"/>
        <v>0</v>
      </c>
    </row>
    <row r="12" spans="1:39" s="57" customFormat="1" ht="12.75" x14ac:dyDescent="0.2">
      <c r="A12" s="170">
        <v>8</v>
      </c>
      <c r="B12" s="170" t="s">
        <v>12</v>
      </c>
      <c r="C12" s="86"/>
      <c r="D12" s="86"/>
      <c r="E12" s="83"/>
      <c r="F12" s="108"/>
      <c r="G12" s="100"/>
      <c r="H12" s="100"/>
      <c r="I12" s="82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3"/>
      <c r="W12" s="163"/>
      <c r="X12" s="163"/>
      <c r="Y12" s="100"/>
      <c r="Z12" s="80"/>
      <c r="AA12" s="164"/>
      <c r="AB12" s="165"/>
      <c r="AC12" s="165"/>
      <c r="AD12" s="165"/>
      <c r="AE12" s="165"/>
      <c r="AF12" s="147"/>
      <c r="AG12" s="163"/>
      <c r="AH12" s="171"/>
      <c r="AI12" s="82"/>
      <c r="AJ12" s="86"/>
      <c r="AK12" s="83"/>
      <c r="AL12" s="119"/>
      <c r="AM12" s="169">
        <f t="shared" si="0"/>
        <v>0</v>
      </c>
    </row>
    <row r="13" spans="1:39" s="57" customFormat="1" ht="12.75" x14ac:dyDescent="0.2">
      <c r="A13" s="170">
        <v>9</v>
      </c>
      <c r="B13" s="170" t="s">
        <v>13</v>
      </c>
      <c r="C13" s="86"/>
      <c r="D13" s="86"/>
      <c r="E13" s="83"/>
      <c r="F13" s="108"/>
      <c r="G13" s="100"/>
      <c r="H13" s="100"/>
      <c r="I13" s="82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3"/>
      <c r="W13" s="163"/>
      <c r="X13" s="163"/>
      <c r="Y13" s="100"/>
      <c r="Z13" s="80"/>
      <c r="AA13" s="164"/>
      <c r="AB13" s="165"/>
      <c r="AC13" s="165"/>
      <c r="AD13" s="165"/>
      <c r="AE13" s="165"/>
      <c r="AF13" s="147"/>
      <c r="AG13" s="163"/>
      <c r="AH13" s="171"/>
      <c r="AI13" s="82"/>
      <c r="AJ13" s="86"/>
      <c r="AK13" s="83"/>
      <c r="AL13" s="119"/>
      <c r="AM13" s="169">
        <f t="shared" si="0"/>
        <v>0</v>
      </c>
    </row>
    <row r="14" spans="1:39" s="57" customFormat="1" ht="12.75" x14ac:dyDescent="0.2">
      <c r="A14" s="170">
        <v>10</v>
      </c>
      <c r="B14" s="170" t="s">
        <v>14</v>
      </c>
      <c r="C14" s="86"/>
      <c r="D14" s="86"/>
      <c r="E14" s="83"/>
      <c r="F14" s="108"/>
      <c r="G14" s="100"/>
      <c r="H14" s="100"/>
      <c r="I14" s="82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3"/>
      <c r="W14" s="163"/>
      <c r="X14" s="163"/>
      <c r="Y14" s="100"/>
      <c r="Z14" s="80"/>
      <c r="AA14" s="164"/>
      <c r="AB14" s="165"/>
      <c r="AC14" s="165"/>
      <c r="AD14" s="165"/>
      <c r="AE14" s="165"/>
      <c r="AF14" s="147"/>
      <c r="AG14" s="163"/>
      <c r="AH14" s="171"/>
      <c r="AI14" s="82"/>
      <c r="AJ14" s="86"/>
      <c r="AK14" s="83"/>
      <c r="AL14" s="119"/>
      <c r="AM14" s="169">
        <f t="shared" si="0"/>
        <v>0</v>
      </c>
    </row>
    <row r="15" spans="1:39" s="57" customFormat="1" ht="12.75" x14ac:dyDescent="0.2">
      <c r="A15" s="170">
        <v>11</v>
      </c>
      <c r="B15" s="170" t="s">
        <v>15</v>
      </c>
      <c r="C15" s="86"/>
      <c r="D15" s="86"/>
      <c r="E15" s="83"/>
      <c r="F15" s="108"/>
      <c r="G15" s="100"/>
      <c r="H15" s="100"/>
      <c r="I15" s="82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3"/>
      <c r="W15" s="163"/>
      <c r="X15" s="163"/>
      <c r="Y15" s="100"/>
      <c r="Z15" s="80"/>
      <c r="AA15" s="164"/>
      <c r="AB15" s="165"/>
      <c r="AC15" s="165"/>
      <c r="AD15" s="165"/>
      <c r="AE15" s="165"/>
      <c r="AF15" s="147"/>
      <c r="AG15" s="163"/>
      <c r="AH15" s="171"/>
      <c r="AI15" s="82"/>
      <c r="AJ15" s="86"/>
      <c r="AK15" s="83"/>
      <c r="AL15" s="119"/>
      <c r="AM15" s="169">
        <f t="shared" si="0"/>
        <v>0</v>
      </c>
    </row>
    <row r="16" spans="1:39" s="57" customFormat="1" ht="12.75" x14ac:dyDescent="0.2">
      <c r="A16" s="170">
        <v>12</v>
      </c>
      <c r="B16" s="170" t="s">
        <v>16</v>
      </c>
      <c r="C16" s="86"/>
      <c r="D16" s="86"/>
      <c r="E16" s="83"/>
      <c r="F16" s="108"/>
      <c r="G16" s="100"/>
      <c r="H16" s="100"/>
      <c r="I16" s="82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3"/>
      <c r="W16" s="163"/>
      <c r="X16" s="163"/>
      <c r="Y16" s="100"/>
      <c r="Z16" s="80"/>
      <c r="AA16" s="164"/>
      <c r="AB16" s="165"/>
      <c r="AC16" s="165"/>
      <c r="AD16" s="165"/>
      <c r="AE16" s="165"/>
      <c r="AF16" s="147"/>
      <c r="AG16" s="163"/>
      <c r="AH16" s="171"/>
      <c r="AI16" s="82"/>
      <c r="AJ16" s="86"/>
      <c r="AK16" s="83"/>
      <c r="AL16" s="119"/>
      <c r="AM16" s="169">
        <f t="shared" si="0"/>
        <v>0</v>
      </c>
    </row>
    <row r="17" spans="1:39" s="57" customFormat="1" ht="12.75" x14ac:dyDescent="0.2">
      <c r="A17" s="170">
        <v>13</v>
      </c>
      <c r="B17" s="170" t="s">
        <v>17</v>
      </c>
      <c r="C17" s="86"/>
      <c r="D17" s="86"/>
      <c r="E17" s="83"/>
      <c r="F17" s="108"/>
      <c r="G17" s="100"/>
      <c r="H17" s="100"/>
      <c r="I17" s="82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3"/>
      <c r="W17" s="163"/>
      <c r="X17" s="163"/>
      <c r="Y17" s="100"/>
      <c r="Z17" s="80"/>
      <c r="AA17" s="164"/>
      <c r="AB17" s="165"/>
      <c r="AC17" s="165"/>
      <c r="AD17" s="165"/>
      <c r="AE17" s="165"/>
      <c r="AF17" s="147"/>
      <c r="AG17" s="163"/>
      <c r="AH17" s="171"/>
      <c r="AI17" s="82"/>
      <c r="AJ17" s="86"/>
      <c r="AK17" s="83"/>
      <c r="AL17" s="119"/>
      <c r="AM17" s="169">
        <f t="shared" si="0"/>
        <v>0</v>
      </c>
    </row>
    <row r="18" spans="1:39" s="57" customFormat="1" ht="12.75" x14ac:dyDescent="0.2">
      <c r="A18" s="170">
        <v>14</v>
      </c>
      <c r="B18" s="170" t="s">
        <v>18</v>
      </c>
      <c r="C18" s="86"/>
      <c r="D18" s="86"/>
      <c r="E18" s="83"/>
      <c r="F18" s="108"/>
      <c r="G18" s="100"/>
      <c r="H18" s="100"/>
      <c r="I18" s="82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3"/>
      <c r="W18" s="163"/>
      <c r="X18" s="163"/>
      <c r="Y18" s="100"/>
      <c r="Z18" s="80"/>
      <c r="AA18" s="164"/>
      <c r="AB18" s="165"/>
      <c r="AC18" s="165"/>
      <c r="AD18" s="165"/>
      <c r="AE18" s="165"/>
      <c r="AF18" s="147"/>
      <c r="AG18" s="163"/>
      <c r="AH18" s="171"/>
      <c r="AI18" s="82"/>
      <c r="AJ18" s="86"/>
      <c r="AK18" s="83"/>
      <c r="AL18" s="119"/>
      <c r="AM18" s="169">
        <f t="shared" si="0"/>
        <v>0</v>
      </c>
    </row>
    <row r="19" spans="1:39" s="57" customFormat="1" ht="12.75" x14ac:dyDescent="0.2">
      <c r="A19" s="170">
        <v>15</v>
      </c>
      <c r="B19" s="170" t="s">
        <v>70</v>
      </c>
      <c r="C19" s="86"/>
      <c r="D19" s="86"/>
      <c r="E19" s="83"/>
      <c r="F19" s="108"/>
      <c r="G19" s="100"/>
      <c r="H19" s="100"/>
      <c r="I19" s="82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3"/>
      <c r="W19" s="163"/>
      <c r="X19" s="163"/>
      <c r="Y19" s="100"/>
      <c r="Z19" s="80"/>
      <c r="AA19" s="164"/>
      <c r="AB19" s="165"/>
      <c r="AC19" s="165"/>
      <c r="AD19" s="165"/>
      <c r="AE19" s="165"/>
      <c r="AF19" s="147"/>
      <c r="AG19" s="163"/>
      <c r="AH19" s="171"/>
      <c r="AI19" s="82"/>
      <c r="AJ19" s="86"/>
      <c r="AK19" s="83"/>
      <c r="AL19" s="119"/>
      <c r="AM19" s="169">
        <f t="shared" si="0"/>
        <v>0</v>
      </c>
    </row>
    <row r="20" spans="1:39" s="57" customFormat="1" ht="12.75" x14ac:dyDescent="0.2">
      <c r="A20" s="170">
        <v>16</v>
      </c>
      <c r="B20" s="170" t="s">
        <v>19</v>
      </c>
      <c r="C20" s="86"/>
      <c r="D20" s="86"/>
      <c r="E20" s="83"/>
      <c r="F20" s="108"/>
      <c r="G20" s="100"/>
      <c r="H20" s="100"/>
      <c r="I20" s="82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3"/>
      <c r="W20" s="163"/>
      <c r="X20" s="163"/>
      <c r="Y20" s="100"/>
      <c r="Z20" s="80"/>
      <c r="AA20" s="164"/>
      <c r="AB20" s="165"/>
      <c r="AC20" s="165"/>
      <c r="AD20" s="165"/>
      <c r="AE20" s="165"/>
      <c r="AF20" s="147"/>
      <c r="AG20" s="163"/>
      <c r="AH20" s="171"/>
      <c r="AI20" s="82"/>
      <c r="AJ20" s="86"/>
      <c r="AK20" s="83"/>
      <c r="AL20" s="119"/>
      <c r="AM20" s="169">
        <f t="shared" si="0"/>
        <v>0</v>
      </c>
    </row>
    <row r="21" spans="1:39" s="57" customFormat="1" ht="12.75" x14ac:dyDescent="0.2">
      <c r="A21" s="170">
        <v>17</v>
      </c>
      <c r="B21" s="170" t="s">
        <v>20</v>
      </c>
      <c r="C21" s="86"/>
      <c r="D21" s="86"/>
      <c r="E21" s="83"/>
      <c r="F21" s="108"/>
      <c r="G21" s="100"/>
      <c r="H21" s="100"/>
      <c r="I21" s="82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3"/>
      <c r="W21" s="163"/>
      <c r="X21" s="163"/>
      <c r="Y21" s="100"/>
      <c r="Z21" s="80"/>
      <c r="AA21" s="164"/>
      <c r="AB21" s="165"/>
      <c r="AC21" s="165"/>
      <c r="AD21" s="165"/>
      <c r="AE21" s="165"/>
      <c r="AF21" s="147"/>
      <c r="AG21" s="163"/>
      <c r="AH21" s="171"/>
      <c r="AI21" s="82"/>
      <c r="AJ21" s="86"/>
      <c r="AK21" s="83"/>
      <c r="AL21" s="119"/>
      <c r="AM21" s="169">
        <f t="shared" si="0"/>
        <v>0</v>
      </c>
    </row>
    <row r="22" spans="1:39" s="57" customFormat="1" ht="12.75" x14ac:dyDescent="0.2">
      <c r="A22" s="170">
        <v>18</v>
      </c>
      <c r="B22" s="170" t="s">
        <v>73</v>
      </c>
      <c r="C22" s="86"/>
      <c r="D22" s="86"/>
      <c r="E22" s="83"/>
      <c r="F22" s="108"/>
      <c r="G22" s="100"/>
      <c r="H22" s="100"/>
      <c r="I22" s="82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3"/>
      <c r="W22" s="163"/>
      <c r="X22" s="163"/>
      <c r="Y22" s="100"/>
      <c r="Z22" s="80"/>
      <c r="AA22" s="164"/>
      <c r="AB22" s="165"/>
      <c r="AC22" s="165"/>
      <c r="AD22" s="165"/>
      <c r="AE22" s="165"/>
      <c r="AF22" s="147"/>
      <c r="AG22" s="163"/>
      <c r="AH22" s="171"/>
      <c r="AI22" s="82"/>
      <c r="AJ22" s="86"/>
      <c r="AK22" s="83"/>
      <c r="AL22" s="119"/>
      <c r="AM22" s="169">
        <f t="shared" si="0"/>
        <v>0</v>
      </c>
    </row>
    <row r="23" spans="1:39" s="57" customFormat="1" ht="12.75" x14ac:dyDescent="0.2">
      <c r="A23" s="170">
        <v>19</v>
      </c>
      <c r="B23" s="170" t="s">
        <v>21</v>
      </c>
      <c r="C23" s="86"/>
      <c r="D23" s="86"/>
      <c r="E23" s="83"/>
      <c r="F23" s="108"/>
      <c r="G23" s="100"/>
      <c r="H23" s="100"/>
      <c r="I23" s="82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3"/>
      <c r="W23" s="163"/>
      <c r="X23" s="163"/>
      <c r="Y23" s="100"/>
      <c r="Z23" s="80"/>
      <c r="AA23" s="164"/>
      <c r="AB23" s="165"/>
      <c r="AC23" s="165"/>
      <c r="AD23" s="165"/>
      <c r="AE23" s="165"/>
      <c r="AF23" s="147"/>
      <c r="AG23" s="163"/>
      <c r="AH23" s="171"/>
      <c r="AI23" s="82"/>
      <c r="AJ23" s="86"/>
      <c r="AK23" s="83"/>
      <c r="AL23" s="119"/>
      <c r="AM23" s="169">
        <f t="shared" si="0"/>
        <v>0</v>
      </c>
    </row>
    <row r="24" spans="1:39" s="57" customFormat="1" ht="12.75" x14ac:dyDescent="0.2">
      <c r="A24" s="170">
        <v>20</v>
      </c>
      <c r="B24" s="170" t="s">
        <v>22</v>
      </c>
      <c r="C24" s="86"/>
      <c r="D24" s="86"/>
      <c r="E24" s="83"/>
      <c r="F24" s="108"/>
      <c r="G24" s="100"/>
      <c r="H24" s="100"/>
      <c r="I24" s="82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3"/>
      <c r="W24" s="163"/>
      <c r="X24" s="163"/>
      <c r="Y24" s="100"/>
      <c r="Z24" s="80"/>
      <c r="AA24" s="164"/>
      <c r="AB24" s="165"/>
      <c r="AC24" s="165"/>
      <c r="AD24" s="165"/>
      <c r="AE24" s="165"/>
      <c r="AF24" s="147"/>
      <c r="AG24" s="163"/>
      <c r="AH24" s="171"/>
      <c r="AI24" s="82"/>
      <c r="AJ24" s="86"/>
      <c r="AK24" s="83"/>
      <c r="AL24" s="119"/>
      <c r="AM24" s="169">
        <f t="shared" si="0"/>
        <v>0</v>
      </c>
    </row>
    <row r="25" spans="1:39" s="57" customFormat="1" ht="12.75" x14ac:dyDescent="0.2">
      <c r="A25" s="170">
        <v>21</v>
      </c>
      <c r="B25" s="170" t="s">
        <v>23</v>
      </c>
      <c r="C25" s="86"/>
      <c r="D25" s="86"/>
      <c r="E25" s="83"/>
      <c r="F25" s="108"/>
      <c r="G25" s="100"/>
      <c r="H25" s="100"/>
      <c r="I25" s="82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3"/>
      <c r="W25" s="163"/>
      <c r="X25" s="163"/>
      <c r="Y25" s="100"/>
      <c r="Z25" s="80"/>
      <c r="AA25" s="164"/>
      <c r="AB25" s="165"/>
      <c r="AC25" s="165"/>
      <c r="AD25" s="165"/>
      <c r="AE25" s="165"/>
      <c r="AF25" s="147"/>
      <c r="AG25" s="163"/>
      <c r="AH25" s="171"/>
      <c r="AI25" s="82"/>
      <c r="AJ25" s="86"/>
      <c r="AK25" s="83"/>
      <c r="AL25" s="119"/>
      <c r="AM25" s="169">
        <f t="shared" si="0"/>
        <v>0</v>
      </c>
    </row>
    <row r="26" spans="1:39" s="57" customFormat="1" ht="12.75" x14ac:dyDescent="0.2">
      <c r="A26" s="170">
        <v>22</v>
      </c>
      <c r="B26" s="170" t="s">
        <v>24</v>
      </c>
      <c r="C26" s="86"/>
      <c r="D26" s="86"/>
      <c r="E26" s="83"/>
      <c r="F26" s="108"/>
      <c r="G26" s="100"/>
      <c r="H26" s="100"/>
      <c r="I26" s="82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3"/>
      <c r="W26" s="163"/>
      <c r="X26" s="163"/>
      <c r="Y26" s="100"/>
      <c r="Z26" s="80"/>
      <c r="AA26" s="164"/>
      <c r="AB26" s="165"/>
      <c r="AC26" s="165"/>
      <c r="AD26" s="165"/>
      <c r="AE26" s="165"/>
      <c r="AF26" s="147"/>
      <c r="AG26" s="163"/>
      <c r="AH26" s="171"/>
      <c r="AI26" s="82"/>
      <c r="AJ26" s="86"/>
      <c r="AK26" s="83"/>
      <c r="AL26" s="119"/>
      <c r="AM26" s="169">
        <f t="shared" si="0"/>
        <v>0</v>
      </c>
    </row>
    <row r="27" spans="1:39" s="57" customFormat="1" ht="12.75" x14ac:dyDescent="0.2">
      <c r="A27" s="170">
        <v>23</v>
      </c>
      <c r="B27" s="170" t="s">
        <v>25</v>
      </c>
      <c r="C27" s="86"/>
      <c r="D27" s="86"/>
      <c r="E27" s="83"/>
      <c r="F27" s="108"/>
      <c r="G27" s="100"/>
      <c r="H27" s="100"/>
      <c r="I27" s="82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3"/>
      <c r="W27" s="163"/>
      <c r="X27" s="163"/>
      <c r="Y27" s="100"/>
      <c r="Z27" s="80"/>
      <c r="AA27" s="164"/>
      <c r="AB27" s="165"/>
      <c r="AC27" s="165"/>
      <c r="AD27" s="165"/>
      <c r="AE27" s="165"/>
      <c r="AF27" s="147"/>
      <c r="AG27" s="163"/>
      <c r="AH27" s="171"/>
      <c r="AI27" s="82"/>
      <c r="AJ27" s="86"/>
      <c r="AK27" s="83"/>
      <c r="AL27" s="119"/>
      <c r="AM27" s="169">
        <f t="shared" si="0"/>
        <v>0</v>
      </c>
    </row>
    <row r="28" spans="1:39" s="57" customFormat="1" ht="12.75" x14ac:dyDescent="0.2">
      <c r="A28" s="170">
        <v>24</v>
      </c>
      <c r="B28" s="170" t="s">
        <v>26</v>
      </c>
      <c r="C28" s="86"/>
      <c r="D28" s="86"/>
      <c r="E28" s="83"/>
      <c r="F28" s="108"/>
      <c r="G28" s="100"/>
      <c r="H28" s="100"/>
      <c r="I28" s="82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3"/>
      <c r="W28" s="163"/>
      <c r="X28" s="163"/>
      <c r="Y28" s="100"/>
      <c r="Z28" s="80"/>
      <c r="AA28" s="164"/>
      <c r="AB28" s="165"/>
      <c r="AC28" s="165"/>
      <c r="AD28" s="165"/>
      <c r="AE28" s="165"/>
      <c r="AF28" s="147"/>
      <c r="AG28" s="163"/>
      <c r="AH28" s="171"/>
      <c r="AI28" s="82"/>
      <c r="AJ28" s="86"/>
      <c r="AK28" s="83"/>
      <c r="AL28" s="119"/>
      <c r="AM28" s="169">
        <f t="shared" si="0"/>
        <v>0</v>
      </c>
    </row>
    <row r="29" spans="1:39" s="57" customFormat="1" ht="12.75" x14ac:dyDescent="0.2">
      <c r="A29" s="170">
        <v>25</v>
      </c>
      <c r="B29" s="170" t="s">
        <v>27</v>
      </c>
      <c r="C29" s="86"/>
      <c r="D29" s="86"/>
      <c r="E29" s="83"/>
      <c r="F29" s="108"/>
      <c r="G29" s="100"/>
      <c r="H29" s="100"/>
      <c r="I29" s="82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3"/>
      <c r="W29" s="163"/>
      <c r="X29" s="163"/>
      <c r="Y29" s="100"/>
      <c r="Z29" s="80"/>
      <c r="AA29" s="164"/>
      <c r="AB29" s="165"/>
      <c r="AC29" s="165"/>
      <c r="AD29" s="165"/>
      <c r="AE29" s="165"/>
      <c r="AF29" s="147"/>
      <c r="AG29" s="163"/>
      <c r="AH29" s="171"/>
      <c r="AI29" s="82"/>
      <c r="AJ29" s="86"/>
      <c r="AK29" s="83"/>
      <c r="AL29" s="119"/>
      <c r="AM29" s="169">
        <f t="shared" si="0"/>
        <v>0</v>
      </c>
    </row>
    <row r="30" spans="1:39" s="57" customFormat="1" ht="12.75" x14ac:dyDescent="0.2">
      <c r="A30" s="170">
        <v>26</v>
      </c>
      <c r="B30" s="170" t="s">
        <v>28</v>
      </c>
      <c r="C30" s="86"/>
      <c r="D30" s="86"/>
      <c r="E30" s="83"/>
      <c r="F30" s="108"/>
      <c r="G30" s="100"/>
      <c r="H30" s="100"/>
      <c r="I30" s="82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3"/>
      <c r="W30" s="163"/>
      <c r="X30" s="163"/>
      <c r="Y30" s="100"/>
      <c r="Z30" s="80"/>
      <c r="AA30" s="164"/>
      <c r="AB30" s="165"/>
      <c r="AC30" s="165"/>
      <c r="AD30" s="165"/>
      <c r="AE30" s="165"/>
      <c r="AF30" s="147"/>
      <c r="AG30" s="163"/>
      <c r="AH30" s="171"/>
      <c r="AI30" s="82"/>
      <c r="AJ30" s="86"/>
      <c r="AK30" s="83"/>
      <c r="AL30" s="119"/>
      <c r="AM30" s="169">
        <f t="shared" si="0"/>
        <v>0</v>
      </c>
    </row>
    <row r="31" spans="1:39" s="57" customFormat="1" ht="12.75" x14ac:dyDescent="0.2">
      <c r="A31" s="170">
        <v>27</v>
      </c>
      <c r="B31" s="170" t="s">
        <v>29</v>
      </c>
      <c r="C31" s="86"/>
      <c r="D31" s="86"/>
      <c r="E31" s="83"/>
      <c r="F31" s="108"/>
      <c r="G31" s="100"/>
      <c r="H31" s="100"/>
      <c r="I31" s="82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3"/>
      <c r="W31" s="163"/>
      <c r="X31" s="163"/>
      <c r="Y31" s="100"/>
      <c r="Z31" s="80"/>
      <c r="AA31" s="164"/>
      <c r="AB31" s="165"/>
      <c r="AC31" s="165"/>
      <c r="AD31" s="165"/>
      <c r="AE31" s="165"/>
      <c r="AF31" s="147"/>
      <c r="AG31" s="163"/>
      <c r="AH31" s="171"/>
      <c r="AI31" s="82"/>
      <c r="AJ31" s="86"/>
      <c r="AK31" s="83"/>
      <c r="AL31" s="119"/>
      <c r="AM31" s="169">
        <f t="shared" si="0"/>
        <v>0</v>
      </c>
    </row>
    <row r="32" spans="1:39" s="57" customFormat="1" ht="12.75" x14ac:dyDescent="0.2">
      <c r="A32" s="170">
        <v>28</v>
      </c>
      <c r="B32" s="170" t="s">
        <v>30</v>
      </c>
      <c r="C32" s="86"/>
      <c r="D32" s="86"/>
      <c r="E32" s="83"/>
      <c r="F32" s="108"/>
      <c r="G32" s="100"/>
      <c r="H32" s="100"/>
      <c r="I32" s="82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3"/>
      <c r="W32" s="163"/>
      <c r="X32" s="163"/>
      <c r="Y32" s="100"/>
      <c r="Z32" s="80"/>
      <c r="AA32" s="164"/>
      <c r="AB32" s="165"/>
      <c r="AC32" s="165"/>
      <c r="AD32" s="165"/>
      <c r="AE32" s="165"/>
      <c r="AF32" s="147"/>
      <c r="AG32" s="163"/>
      <c r="AH32" s="171"/>
      <c r="AI32" s="82"/>
      <c r="AJ32" s="86"/>
      <c r="AK32" s="83"/>
      <c r="AL32" s="119"/>
      <c r="AM32" s="169">
        <f t="shared" si="0"/>
        <v>0</v>
      </c>
    </row>
    <row r="33" spans="1:39" s="57" customFormat="1" ht="12.75" x14ac:dyDescent="0.2">
      <c r="A33" s="170">
        <v>29</v>
      </c>
      <c r="B33" s="170" t="s">
        <v>31</v>
      </c>
      <c r="C33" s="86"/>
      <c r="D33" s="86"/>
      <c r="E33" s="83"/>
      <c r="F33" s="108"/>
      <c r="G33" s="100"/>
      <c r="H33" s="100"/>
      <c r="I33" s="82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3"/>
      <c r="W33" s="163"/>
      <c r="X33" s="163"/>
      <c r="Y33" s="100"/>
      <c r="Z33" s="80"/>
      <c r="AA33" s="164"/>
      <c r="AB33" s="165"/>
      <c r="AC33" s="165"/>
      <c r="AD33" s="165"/>
      <c r="AE33" s="165"/>
      <c r="AF33" s="147"/>
      <c r="AG33" s="163"/>
      <c r="AH33" s="171"/>
      <c r="AI33" s="82"/>
      <c r="AJ33" s="86"/>
      <c r="AK33" s="83"/>
      <c r="AL33" s="119"/>
      <c r="AM33" s="169">
        <f t="shared" si="0"/>
        <v>0</v>
      </c>
    </row>
    <row r="34" spans="1:39" s="57" customFormat="1" ht="12.75" x14ac:dyDescent="0.2">
      <c r="A34" s="170">
        <v>30</v>
      </c>
      <c r="B34" s="170" t="s">
        <v>74</v>
      </c>
      <c r="C34" s="86"/>
      <c r="D34" s="86"/>
      <c r="E34" s="83"/>
      <c r="F34" s="108"/>
      <c r="G34" s="100"/>
      <c r="H34" s="100"/>
      <c r="I34" s="82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3"/>
      <c r="W34" s="163"/>
      <c r="X34" s="163"/>
      <c r="Y34" s="100"/>
      <c r="Z34" s="80"/>
      <c r="AA34" s="164"/>
      <c r="AB34" s="165"/>
      <c r="AC34" s="165"/>
      <c r="AD34" s="165"/>
      <c r="AE34" s="165"/>
      <c r="AF34" s="147"/>
      <c r="AG34" s="163"/>
      <c r="AH34" s="171"/>
      <c r="AI34" s="82"/>
      <c r="AJ34" s="86"/>
      <c r="AK34" s="83"/>
      <c r="AL34" s="119"/>
      <c r="AM34" s="169">
        <f t="shared" si="0"/>
        <v>0</v>
      </c>
    </row>
    <row r="35" spans="1:39" s="57" customFormat="1" ht="12.75" x14ac:dyDescent="0.2">
      <c r="A35" s="170">
        <v>31</v>
      </c>
      <c r="B35" s="170" t="s">
        <v>32</v>
      </c>
      <c r="C35" s="86"/>
      <c r="D35" s="86"/>
      <c r="E35" s="83"/>
      <c r="F35" s="108"/>
      <c r="G35" s="100"/>
      <c r="H35" s="100"/>
      <c r="I35" s="82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3"/>
      <c r="W35" s="163"/>
      <c r="X35" s="163"/>
      <c r="Y35" s="100"/>
      <c r="Z35" s="80"/>
      <c r="AA35" s="164"/>
      <c r="AB35" s="165"/>
      <c r="AC35" s="165"/>
      <c r="AD35" s="165"/>
      <c r="AE35" s="165"/>
      <c r="AF35" s="147"/>
      <c r="AG35" s="163"/>
      <c r="AH35" s="171"/>
      <c r="AI35" s="82"/>
      <c r="AJ35" s="86"/>
      <c r="AK35" s="83"/>
      <c r="AL35" s="119"/>
      <c r="AM35" s="169">
        <f t="shared" si="0"/>
        <v>0</v>
      </c>
    </row>
    <row r="36" spans="1:39" s="57" customFormat="1" ht="12.75" x14ac:dyDescent="0.2">
      <c r="A36" s="170">
        <v>32</v>
      </c>
      <c r="B36" s="170" t="s">
        <v>33</v>
      </c>
      <c r="C36" s="86"/>
      <c r="D36" s="86"/>
      <c r="E36" s="83"/>
      <c r="F36" s="108"/>
      <c r="G36" s="100"/>
      <c r="H36" s="100"/>
      <c r="I36" s="82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3"/>
      <c r="W36" s="163"/>
      <c r="X36" s="163"/>
      <c r="Y36" s="100"/>
      <c r="Z36" s="80"/>
      <c r="AA36" s="164"/>
      <c r="AB36" s="165"/>
      <c r="AC36" s="165"/>
      <c r="AD36" s="165"/>
      <c r="AE36" s="165"/>
      <c r="AF36" s="147"/>
      <c r="AG36" s="163"/>
      <c r="AH36" s="171"/>
      <c r="AI36" s="82"/>
      <c r="AJ36" s="86"/>
      <c r="AK36" s="83"/>
      <c r="AL36" s="119"/>
      <c r="AM36" s="169">
        <f t="shared" si="0"/>
        <v>0</v>
      </c>
    </row>
    <row r="37" spans="1:39" s="57" customFormat="1" ht="12.75" x14ac:dyDescent="0.2">
      <c r="A37" s="170">
        <v>33</v>
      </c>
      <c r="B37" s="170" t="s">
        <v>71</v>
      </c>
      <c r="C37" s="86"/>
      <c r="D37" s="86"/>
      <c r="E37" s="83"/>
      <c r="F37" s="108"/>
      <c r="G37" s="100"/>
      <c r="H37" s="100"/>
      <c r="I37" s="82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3"/>
      <c r="W37" s="163"/>
      <c r="X37" s="163"/>
      <c r="Y37" s="100"/>
      <c r="Z37" s="80"/>
      <c r="AA37" s="164"/>
      <c r="AB37" s="165"/>
      <c r="AC37" s="165"/>
      <c r="AD37" s="165"/>
      <c r="AE37" s="165"/>
      <c r="AF37" s="147"/>
      <c r="AG37" s="163"/>
      <c r="AH37" s="171"/>
      <c r="AI37" s="82"/>
      <c r="AJ37" s="86"/>
      <c r="AK37" s="83"/>
      <c r="AL37" s="119"/>
      <c r="AM37" s="169">
        <f t="shared" si="0"/>
        <v>0</v>
      </c>
    </row>
    <row r="38" spans="1:39" s="57" customFormat="1" ht="12.75" x14ac:dyDescent="0.2">
      <c r="A38" s="170">
        <v>34</v>
      </c>
      <c r="B38" s="170" t="s">
        <v>34</v>
      </c>
      <c r="C38" s="86"/>
      <c r="D38" s="86"/>
      <c r="E38" s="83"/>
      <c r="F38" s="108"/>
      <c r="G38" s="100"/>
      <c r="H38" s="100"/>
      <c r="I38" s="82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3"/>
      <c r="W38" s="163"/>
      <c r="X38" s="163"/>
      <c r="Y38" s="100"/>
      <c r="Z38" s="80"/>
      <c r="AA38" s="164"/>
      <c r="AB38" s="165"/>
      <c r="AC38" s="165"/>
      <c r="AD38" s="165"/>
      <c r="AE38" s="165"/>
      <c r="AF38" s="147"/>
      <c r="AG38" s="163"/>
      <c r="AH38" s="171"/>
      <c r="AI38" s="82"/>
      <c r="AJ38" s="86"/>
      <c r="AK38" s="83"/>
      <c r="AL38" s="119"/>
      <c r="AM38" s="169">
        <f t="shared" si="0"/>
        <v>0</v>
      </c>
    </row>
    <row r="39" spans="1:39" s="57" customFormat="1" ht="12.75" x14ac:dyDescent="0.2">
      <c r="A39" s="170">
        <v>35</v>
      </c>
      <c r="B39" s="170" t="s">
        <v>35</v>
      </c>
      <c r="C39" s="86"/>
      <c r="D39" s="86"/>
      <c r="E39" s="83"/>
      <c r="F39" s="108"/>
      <c r="G39" s="100"/>
      <c r="H39" s="100"/>
      <c r="I39" s="82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3"/>
      <c r="W39" s="163"/>
      <c r="X39" s="163"/>
      <c r="Y39" s="100"/>
      <c r="Z39" s="80"/>
      <c r="AA39" s="164"/>
      <c r="AB39" s="165"/>
      <c r="AC39" s="165"/>
      <c r="AD39" s="165"/>
      <c r="AE39" s="165"/>
      <c r="AF39" s="147"/>
      <c r="AG39" s="163"/>
      <c r="AH39" s="171"/>
      <c r="AI39" s="82"/>
      <c r="AJ39" s="86"/>
      <c r="AK39" s="83"/>
      <c r="AL39" s="119"/>
      <c r="AM39" s="169">
        <f t="shared" si="0"/>
        <v>0</v>
      </c>
    </row>
    <row r="40" spans="1:39" s="57" customFormat="1" ht="12.75" x14ac:dyDescent="0.2">
      <c r="A40" s="170">
        <v>36</v>
      </c>
      <c r="B40" s="170" t="s">
        <v>36</v>
      </c>
      <c r="C40" s="86"/>
      <c r="D40" s="86"/>
      <c r="E40" s="83"/>
      <c r="F40" s="108"/>
      <c r="G40" s="100"/>
      <c r="H40" s="100"/>
      <c r="I40" s="82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3"/>
      <c r="W40" s="163"/>
      <c r="X40" s="163"/>
      <c r="Y40" s="100"/>
      <c r="Z40" s="80"/>
      <c r="AA40" s="164"/>
      <c r="AB40" s="165"/>
      <c r="AC40" s="165"/>
      <c r="AD40" s="165"/>
      <c r="AE40" s="165"/>
      <c r="AF40" s="147"/>
      <c r="AG40" s="163"/>
      <c r="AH40" s="171"/>
      <c r="AI40" s="82"/>
      <c r="AJ40" s="86"/>
      <c r="AK40" s="83"/>
      <c r="AL40" s="119"/>
      <c r="AM40" s="169">
        <f t="shared" si="0"/>
        <v>0</v>
      </c>
    </row>
    <row r="41" spans="1:39" s="57" customFormat="1" ht="12.75" x14ac:dyDescent="0.2">
      <c r="A41" s="170">
        <v>37</v>
      </c>
      <c r="B41" s="170" t="s">
        <v>37</v>
      </c>
      <c r="C41" s="86"/>
      <c r="D41" s="86"/>
      <c r="E41" s="83"/>
      <c r="F41" s="108"/>
      <c r="G41" s="100"/>
      <c r="H41" s="100"/>
      <c r="I41" s="82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3"/>
      <c r="W41" s="163"/>
      <c r="X41" s="163"/>
      <c r="Y41" s="100"/>
      <c r="Z41" s="80"/>
      <c r="AA41" s="164"/>
      <c r="AB41" s="165"/>
      <c r="AC41" s="165"/>
      <c r="AD41" s="165"/>
      <c r="AE41" s="165"/>
      <c r="AF41" s="147"/>
      <c r="AG41" s="163"/>
      <c r="AH41" s="171"/>
      <c r="AI41" s="82"/>
      <c r="AJ41" s="86"/>
      <c r="AK41" s="83"/>
      <c r="AL41" s="119"/>
      <c r="AM41" s="169">
        <f t="shared" si="0"/>
        <v>0</v>
      </c>
    </row>
    <row r="42" spans="1:39" s="57" customFormat="1" ht="12.75" x14ac:dyDescent="0.2">
      <c r="A42" s="170">
        <v>38</v>
      </c>
      <c r="B42" s="170" t="s">
        <v>38</v>
      </c>
      <c r="C42" s="86"/>
      <c r="D42" s="86"/>
      <c r="E42" s="83"/>
      <c r="F42" s="108"/>
      <c r="G42" s="100"/>
      <c r="H42" s="100"/>
      <c r="I42" s="82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3"/>
      <c r="W42" s="163"/>
      <c r="X42" s="163"/>
      <c r="Y42" s="100"/>
      <c r="Z42" s="80"/>
      <c r="AA42" s="164"/>
      <c r="AB42" s="165"/>
      <c r="AC42" s="165"/>
      <c r="AD42" s="165"/>
      <c r="AE42" s="165"/>
      <c r="AF42" s="147"/>
      <c r="AG42" s="163"/>
      <c r="AH42" s="171"/>
      <c r="AI42" s="82"/>
      <c r="AJ42" s="86"/>
      <c r="AK42" s="83"/>
      <c r="AL42" s="119"/>
      <c r="AM42" s="169">
        <f t="shared" si="0"/>
        <v>0</v>
      </c>
    </row>
    <row r="43" spans="1:39" s="57" customFormat="1" ht="12.75" x14ac:dyDescent="0.2">
      <c r="A43" s="170">
        <v>39</v>
      </c>
      <c r="B43" s="170" t="s">
        <v>39</v>
      </c>
      <c r="C43" s="86"/>
      <c r="D43" s="86"/>
      <c r="E43" s="83"/>
      <c r="F43" s="108"/>
      <c r="G43" s="100"/>
      <c r="H43" s="100"/>
      <c r="I43" s="82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3"/>
      <c r="W43" s="163"/>
      <c r="X43" s="163"/>
      <c r="Y43" s="100"/>
      <c r="Z43" s="80"/>
      <c r="AA43" s="164"/>
      <c r="AB43" s="165"/>
      <c r="AC43" s="165"/>
      <c r="AD43" s="165"/>
      <c r="AE43" s="165"/>
      <c r="AF43" s="147"/>
      <c r="AG43" s="163"/>
      <c r="AH43" s="171"/>
      <c r="AI43" s="82"/>
      <c r="AJ43" s="86"/>
      <c r="AK43" s="83"/>
      <c r="AL43" s="119"/>
      <c r="AM43" s="169">
        <f t="shared" si="0"/>
        <v>0</v>
      </c>
    </row>
    <row r="44" spans="1:39" s="57" customFormat="1" ht="12.75" x14ac:dyDescent="0.2">
      <c r="A44" s="170">
        <v>40</v>
      </c>
      <c r="B44" s="170" t="s">
        <v>40</v>
      </c>
      <c r="C44" s="86"/>
      <c r="D44" s="86"/>
      <c r="E44" s="83"/>
      <c r="F44" s="108"/>
      <c r="G44" s="100"/>
      <c r="H44" s="100"/>
      <c r="I44" s="82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3"/>
      <c r="W44" s="163"/>
      <c r="X44" s="163"/>
      <c r="Y44" s="100"/>
      <c r="Z44" s="80"/>
      <c r="AA44" s="164"/>
      <c r="AB44" s="165"/>
      <c r="AC44" s="165"/>
      <c r="AD44" s="165"/>
      <c r="AE44" s="165"/>
      <c r="AF44" s="147"/>
      <c r="AG44" s="163"/>
      <c r="AH44" s="171"/>
      <c r="AI44" s="82"/>
      <c r="AJ44" s="86"/>
      <c r="AK44" s="83"/>
      <c r="AL44" s="119"/>
      <c r="AM44" s="169">
        <f t="shared" si="0"/>
        <v>0</v>
      </c>
    </row>
    <row r="45" spans="1:39" s="57" customFormat="1" ht="12.75" x14ac:dyDescent="0.2">
      <c r="A45" s="170">
        <v>41</v>
      </c>
      <c r="B45" s="170" t="s">
        <v>41</v>
      </c>
      <c r="C45" s="86"/>
      <c r="D45" s="86"/>
      <c r="E45" s="83"/>
      <c r="F45" s="108"/>
      <c r="G45" s="100"/>
      <c r="H45" s="100"/>
      <c r="I45" s="82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3"/>
      <c r="W45" s="163"/>
      <c r="X45" s="163"/>
      <c r="Y45" s="100"/>
      <c r="Z45" s="80"/>
      <c r="AA45" s="164"/>
      <c r="AB45" s="165"/>
      <c r="AC45" s="165"/>
      <c r="AD45" s="165"/>
      <c r="AE45" s="165"/>
      <c r="AF45" s="147"/>
      <c r="AG45" s="163"/>
      <c r="AH45" s="171"/>
      <c r="AI45" s="82"/>
      <c r="AJ45" s="86"/>
      <c r="AK45" s="83"/>
      <c r="AL45" s="119"/>
      <c r="AM45" s="169">
        <f t="shared" si="0"/>
        <v>0</v>
      </c>
    </row>
    <row r="46" spans="1:39" s="57" customFormat="1" ht="12.75" x14ac:dyDescent="0.2">
      <c r="A46" s="170">
        <v>42</v>
      </c>
      <c r="B46" s="170" t="s">
        <v>42</v>
      </c>
      <c r="C46" s="86"/>
      <c r="D46" s="86"/>
      <c r="E46" s="83"/>
      <c r="F46" s="108"/>
      <c r="G46" s="100"/>
      <c r="H46" s="100"/>
      <c r="I46" s="82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3"/>
      <c r="W46" s="163"/>
      <c r="X46" s="163"/>
      <c r="Y46" s="100"/>
      <c r="Z46" s="80"/>
      <c r="AA46" s="164"/>
      <c r="AB46" s="165"/>
      <c r="AC46" s="165"/>
      <c r="AD46" s="165"/>
      <c r="AE46" s="165"/>
      <c r="AF46" s="147"/>
      <c r="AG46" s="163"/>
      <c r="AH46" s="171"/>
      <c r="AI46" s="82"/>
      <c r="AJ46" s="86"/>
      <c r="AK46" s="83"/>
      <c r="AL46" s="119"/>
      <c r="AM46" s="169">
        <f t="shared" si="0"/>
        <v>0</v>
      </c>
    </row>
    <row r="47" spans="1:39" s="57" customFormat="1" ht="12.75" x14ac:dyDescent="0.2">
      <c r="A47" s="170">
        <v>43</v>
      </c>
      <c r="B47" s="170" t="s">
        <v>43</v>
      </c>
      <c r="C47" s="86"/>
      <c r="D47" s="86"/>
      <c r="E47" s="83"/>
      <c r="F47" s="108"/>
      <c r="G47" s="100"/>
      <c r="H47" s="100"/>
      <c r="I47" s="82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3"/>
      <c r="W47" s="163"/>
      <c r="X47" s="163"/>
      <c r="Y47" s="100"/>
      <c r="Z47" s="80"/>
      <c r="AA47" s="164"/>
      <c r="AB47" s="165"/>
      <c r="AC47" s="165"/>
      <c r="AD47" s="165"/>
      <c r="AE47" s="165"/>
      <c r="AF47" s="147"/>
      <c r="AG47" s="163"/>
      <c r="AH47" s="171"/>
      <c r="AI47" s="82"/>
      <c r="AJ47" s="86"/>
      <c r="AK47" s="83"/>
      <c r="AL47" s="119"/>
      <c r="AM47" s="169">
        <f t="shared" si="0"/>
        <v>0</v>
      </c>
    </row>
    <row r="48" spans="1:39" s="57" customFormat="1" ht="12.75" x14ac:dyDescent="0.2">
      <c r="A48" s="170">
        <v>44</v>
      </c>
      <c r="B48" s="170" t="s">
        <v>108</v>
      </c>
      <c r="C48" s="86"/>
      <c r="D48" s="86"/>
      <c r="E48" s="83"/>
      <c r="F48" s="108"/>
      <c r="G48" s="100"/>
      <c r="H48" s="100"/>
      <c r="I48" s="82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3"/>
      <c r="W48" s="163"/>
      <c r="X48" s="163"/>
      <c r="Y48" s="100"/>
      <c r="Z48" s="80"/>
      <c r="AA48" s="164"/>
      <c r="AB48" s="165"/>
      <c r="AC48" s="165"/>
      <c r="AD48" s="165"/>
      <c r="AE48" s="165"/>
      <c r="AF48" s="147"/>
      <c r="AG48" s="163"/>
      <c r="AH48" s="171"/>
      <c r="AI48" s="82"/>
      <c r="AJ48" s="86"/>
      <c r="AK48" s="83"/>
      <c r="AL48" s="119"/>
      <c r="AM48" s="169">
        <f t="shared" si="0"/>
        <v>0</v>
      </c>
    </row>
    <row r="49" spans="1:39" s="57" customFormat="1" ht="12.75" x14ac:dyDescent="0.2">
      <c r="A49" s="170">
        <v>45</v>
      </c>
      <c r="B49" s="170" t="s">
        <v>44</v>
      </c>
      <c r="C49" s="86"/>
      <c r="D49" s="86"/>
      <c r="E49" s="83"/>
      <c r="F49" s="108"/>
      <c r="G49" s="100"/>
      <c r="H49" s="100"/>
      <c r="I49" s="82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3"/>
      <c r="W49" s="163"/>
      <c r="X49" s="163"/>
      <c r="Y49" s="100"/>
      <c r="Z49" s="80"/>
      <c r="AA49" s="164"/>
      <c r="AB49" s="165"/>
      <c r="AC49" s="165"/>
      <c r="AD49" s="165"/>
      <c r="AE49" s="165"/>
      <c r="AF49" s="147"/>
      <c r="AG49" s="163"/>
      <c r="AH49" s="171"/>
      <c r="AI49" s="82"/>
      <c r="AJ49" s="86"/>
      <c r="AK49" s="83"/>
      <c r="AL49" s="119"/>
      <c r="AM49" s="169">
        <f t="shared" si="0"/>
        <v>0</v>
      </c>
    </row>
    <row r="50" spans="1:39" s="57" customFormat="1" ht="12.75" x14ac:dyDescent="0.2">
      <c r="A50" s="170">
        <v>46</v>
      </c>
      <c r="B50" s="170" t="s">
        <v>45</v>
      </c>
      <c r="C50" s="86"/>
      <c r="D50" s="86"/>
      <c r="E50" s="83"/>
      <c r="F50" s="108"/>
      <c r="G50" s="100"/>
      <c r="H50" s="100"/>
      <c r="I50" s="82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3"/>
      <c r="W50" s="163"/>
      <c r="X50" s="163"/>
      <c r="Y50" s="100"/>
      <c r="Z50" s="80"/>
      <c r="AA50" s="164"/>
      <c r="AB50" s="165"/>
      <c r="AC50" s="165"/>
      <c r="AD50" s="165"/>
      <c r="AE50" s="165"/>
      <c r="AF50" s="147"/>
      <c r="AG50" s="163"/>
      <c r="AH50" s="171"/>
      <c r="AI50" s="82"/>
      <c r="AJ50" s="86"/>
      <c r="AK50" s="83"/>
      <c r="AL50" s="119"/>
      <c r="AM50" s="169">
        <f t="shared" si="0"/>
        <v>0</v>
      </c>
    </row>
    <row r="51" spans="1:39" s="57" customFormat="1" ht="12.75" x14ac:dyDescent="0.2">
      <c r="A51" s="170">
        <v>47</v>
      </c>
      <c r="B51" s="170" t="s">
        <v>46</v>
      </c>
      <c r="C51" s="86"/>
      <c r="D51" s="86"/>
      <c r="E51" s="83"/>
      <c r="F51" s="108"/>
      <c r="G51" s="100"/>
      <c r="H51" s="100"/>
      <c r="I51" s="82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3"/>
      <c r="W51" s="163"/>
      <c r="X51" s="163"/>
      <c r="Y51" s="100"/>
      <c r="Z51" s="80"/>
      <c r="AA51" s="164"/>
      <c r="AB51" s="165"/>
      <c r="AC51" s="165"/>
      <c r="AD51" s="165"/>
      <c r="AE51" s="165"/>
      <c r="AF51" s="147"/>
      <c r="AG51" s="163"/>
      <c r="AH51" s="171"/>
      <c r="AI51" s="82"/>
      <c r="AJ51" s="86"/>
      <c r="AK51" s="83"/>
      <c r="AL51" s="119"/>
      <c r="AM51" s="169">
        <f t="shared" si="0"/>
        <v>0</v>
      </c>
    </row>
    <row r="52" spans="1:39" s="57" customFormat="1" ht="12.75" x14ac:dyDescent="0.2">
      <c r="A52" s="170">
        <v>48</v>
      </c>
      <c r="B52" s="170" t="s">
        <v>47</v>
      </c>
      <c r="C52" s="86"/>
      <c r="D52" s="86"/>
      <c r="E52" s="83"/>
      <c r="F52" s="108"/>
      <c r="G52" s="100"/>
      <c r="H52" s="100"/>
      <c r="I52" s="82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3"/>
      <c r="W52" s="163"/>
      <c r="X52" s="163"/>
      <c r="Y52" s="100"/>
      <c r="Z52" s="80"/>
      <c r="AA52" s="164"/>
      <c r="AB52" s="165"/>
      <c r="AC52" s="165"/>
      <c r="AD52" s="165"/>
      <c r="AE52" s="165"/>
      <c r="AF52" s="147"/>
      <c r="AG52" s="163"/>
      <c r="AH52" s="171"/>
      <c r="AI52" s="82"/>
      <c r="AJ52" s="86"/>
      <c r="AK52" s="83"/>
      <c r="AL52" s="119"/>
      <c r="AM52" s="169">
        <f t="shared" si="0"/>
        <v>0</v>
      </c>
    </row>
    <row r="53" spans="1:39" s="57" customFormat="1" ht="12.75" x14ac:dyDescent="0.2">
      <c r="A53" s="170">
        <v>49</v>
      </c>
      <c r="B53" s="170" t="s">
        <v>48</v>
      </c>
      <c r="C53" s="86"/>
      <c r="D53" s="86"/>
      <c r="E53" s="83"/>
      <c r="F53" s="108"/>
      <c r="G53" s="100"/>
      <c r="H53" s="100"/>
      <c r="I53" s="82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3"/>
      <c r="W53" s="163"/>
      <c r="X53" s="163"/>
      <c r="Y53" s="100"/>
      <c r="Z53" s="80"/>
      <c r="AA53" s="164"/>
      <c r="AB53" s="165"/>
      <c r="AC53" s="165"/>
      <c r="AD53" s="165"/>
      <c r="AE53" s="165"/>
      <c r="AF53" s="147"/>
      <c r="AG53" s="163"/>
      <c r="AH53" s="171"/>
      <c r="AI53" s="82"/>
      <c r="AJ53" s="86"/>
      <c r="AK53" s="83"/>
      <c r="AL53" s="119"/>
      <c r="AM53" s="169">
        <f t="shared" si="0"/>
        <v>0</v>
      </c>
    </row>
    <row r="54" spans="1:39" s="57" customFormat="1" ht="12.75" x14ac:dyDescent="0.2">
      <c r="A54" s="170">
        <v>50</v>
      </c>
      <c r="B54" s="170" t="s">
        <v>49</v>
      </c>
      <c r="C54" s="86"/>
      <c r="D54" s="86"/>
      <c r="E54" s="83"/>
      <c r="F54" s="108"/>
      <c r="G54" s="100"/>
      <c r="H54" s="100"/>
      <c r="I54" s="82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3"/>
      <c r="W54" s="163"/>
      <c r="X54" s="163"/>
      <c r="Y54" s="100"/>
      <c r="Z54" s="80"/>
      <c r="AA54" s="164"/>
      <c r="AB54" s="165"/>
      <c r="AC54" s="165"/>
      <c r="AD54" s="165"/>
      <c r="AE54" s="165"/>
      <c r="AF54" s="147"/>
      <c r="AG54" s="163"/>
      <c r="AH54" s="171"/>
      <c r="AI54" s="82"/>
      <c r="AJ54" s="86"/>
      <c r="AK54" s="83"/>
      <c r="AL54" s="119"/>
      <c r="AM54" s="169">
        <f t="shared" si="0"/>
        <v>0</v>
      </c>
    </row>
    <row r="55" spans="1:39" s="57" customFormat="1" ht="12.75" x14ac:dyDescent="0.2">
      <c r="A55" s="170">
        <v>51</v>
      </c>
      <c r="B55" s="170" t="s">
        <v>72</v>
      </c>
      <c r="C55" s="86"/>
      <c r="D55" s="86"/>
      <c r="E55" s="83"/>
      <c r="F55" s="108"/>
      <c r="G55" s="100"/>
      <c r="H55" s="100"/>
      <c r="I55" s="82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3"/>
      <c r="W55" s="163"/>
      <c r="X55" s="163"/>
      <c r="Y55" s="100"/>
      <c r="Z55" s="80"/>
      <c r="AA55" s="164"/>
      <c r="AB55" s="165"/>
      <c r="AC55" s="165"/>
      <c r="AD55" s="165"/>
      <c r="AE55" s="165"/>
      <c r="AF55" s="147"/>
      <c r="AG55" s="163"/>
      <c r="AH55" s="171"/>
      <c r="AI55" s="82"/>
      <c r="AJ55" s="86"/>
      <c r="AK55" s="83"/>
      <c r="AL55" s="119"/>
      <c r="AM55" s="169">
        <f t="shared" si="0"/>
        <v>0</v>
      </c>
    </row>
    <row r="56" spans="1:39" s="57" customFormat="1" ht="12.75" x14ac:dyDescent="0.2">
      <c r="A56" s="170">
        <v>52</v>
      </c>
      <c r="B56" s="170" t="s">
        <v>50</v>
      </c>
      <c r="C56" s="86"/>
      <c r="D56" s="86"/>
      <c r="E56" s="83"/>
      <c r="F56" s="108"/>
      <c r="G56" s="100"/>
      <c r="H56" s="100"/>
      <c r="I56" s="82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3"/>
      <c r="W56" s="163"/>
      <c r="X56" s="163"/>
      <c r="Y56" s="100"/>
      <c r="Z56" s="80"/>
      <c r="AA56" s="164"/>
      <c r="AB56" s="165"/>
      <c r="AC56" s="165"/>
      <c r="AD56" s="165"/>
      <c r="AE56" s="165"/>
      <c r="AF56" s="147"/>
      <c r="AG56" s="163"/>
      <c r="AH56" s="171"/>
      <c r="AI56" s="82"/>
      <c r="AJ56" s="86"/>
      <c r="AK56" s="83"/>
      <c r="AL56" s="119"/>
      <c r="AM56" s="169">
        <f t="shared" si="0"/>
        <v>0</v>
      </c>
    </row>
    <row r="57" spans="1:39" s="57" customFormat="1" ht="12.75" x14ac:dyDescent="0.2">
      <c r="A57" s="170">
        <v>53</v>
      </c>
      <c r="B57" s="170" t="s">
        <v>51</v>
      </c>
      <c r="C57" s="86"/>
      <c r="D57" s="86"/>
      <c r="E57" s="83"/>
      <c r="F57" s="108"/>
      <c r="G57" s="100"/>
      <c r="H57" s="100"/>
      <c r="I57" s="82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3"/>
      <c r="W57" s="163"/>
      <c r="X57" s="163"/>
      <c r="Y57" s="100"/>
      <c r="Z57" s="80"/>
      <c r="AA57" s="164"/>
      <c r="AB57" s="165"/>
      <c r="AC57" s="165"/>
      <c r="AD57" s="165"/>
      <c r="AE57" s="165"/>
      <c r="AF57" s="147"/>
      <c r="AG57" s="163"/>
      <c r="AH57" s="171"/>
      <c r="AI57" s="82"/>
      <c r="AJ57" s="86"/>
      <c r="AK57" s="83"/>
      <c r="AL57" s="119"/>
      <c r="AM57" s="169">
        <f t="shared" si="0"/>
        <v>0</v>
      </c>
    </row>
    <row r="58" spans="1:39" s="57" customFormat="1" ht="12.75" x14ac:dyDescent="0.2">
      <c r="A58" s="170">
        <v>55</v>
      </c>
      <c r="B58" s="170" t="s">
        <v>52</v>
      </c>
      <c r="C58" s="86"/>
      <c r="D58" s="86"/>
      <c r="E58" s="83"/>
      <c r="F58" s="108"/>
      <c r="G58" s="100"/>
      <c r="H58" s="100"/>
      <c r="I58" s="82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3"/>
      <c r="W58" s="163"/>
      <c r="X58" s="163"/>
      <c r="Y58" s="100"/>
      <c r="Z58" s="80"/>
      <c r="AA58" s="164"/>
      <c r="AB58" s="165"/>
      <c r="AC58" s="165"/>
      <c r="AD58" s="165"/>
      <c r="AE58" s="165"/>
      <c r="AF58" s="147"/>
      <c r="AG58" s="163"/>
      <c r="AH58" s="171"/>
      <c r="AI58" s="82"/>
      <c r="AJ58" s="86"/>
      <c r="AK58" s="83"/>
      <c r="AL58" s="119"/>
      <c r="AM58" s="169">
        <f t="shared" si="0"/>
        <v>0</v>
      </c>
    </row>
    <row r="59" spans="1:39" s="57" customFormat="1" ht="12.75" x14ac:dyDescent="0.2">
      <c r="A59" s="170">
        <v>57</v>
      </c>
      <c r="B59" s="170" t="s">
        <v>53</v>
      </c>
      <c r="C59" s="86"/>
      <c r="D59" s="86"/>
      <c r="E59" s="83"/>
      <c r="F59" s="108"/>
      <c r="G59" s="100"/>
      <c r="H59" s="100"/>
      <c r="I59" s="82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3"/>
      <c r="W59" s="163"/>
      <c r="X59" s="163"/>
      <c r="Y59" s="100"/>
      <c r="Z59" s="80"/>
      <c r="AA59" s="164"/>
      <c r="AB59" s="165"/>
      <c r="AC59" s="165"/>
      <c r="AD59" s="165"/>
      <c r="AE59" s="165"/>
      <c r="AF59" s="147"/>
      <c r="AG59" s="163"/>
      <c r="AH59" s="171"/>
      <c r="AI59" s="82"/>
      <c r="AJ59" s="86"/>
      <c r="AK59" s="83"/>
      <c r="AL59" s="119"/>
      <c r="AM59" s="169">
        <f t="shared" si="0"/>
        <v>0</v>
      </c>
    </row>
    <row r="60" spans="1:39" s="57" customFormat="1" ht="12.75" x14ac:dyDescent="0.2">
      <c r="A60" s="170">
        <v>59</v>
      </c>
      <c r="B60" s="170" t="s">
        <v>54</v>
      </c>
      <c r="C60" s="86"/>
      <c r="D60" s="86"/>
      <c r="E60" s="83"/>
      <c r="F60" s="108"/>
      <c r="G60" s="100"/>
      <c r="H60" s="100"/>
      <c r="I60" s="82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3"/>
      <c r="W60" s="163"/>
      <c r="X60" s="163"/>
      <c r="Y60" s="100"/>
      <c r="Z60" s="80"/>
      <c r="AA60" s="164"/>
      <c r="AB60" s="165"/>
      <c r="AC60" s="165"/>
      <c r="AD60" s="165"/>
      <c r="AE60" s="165"/>
      <c r="AF60" s="147"/>
      <c r="AG60" s="163"/>
      <c r="AH60" s="171"/>
      <c r="AI60" s="82"/>
      <c r="AJ60" s="86"/>
      <c r="AK60" s="83"/>
      <c r="AL60" s="119"/>
      <c r="AM60" s="169">
        <f t="shared" si="0"/>
        <v>0</v>
      </c>
    </row>
    <row r="61" spans="1:39" s="57" customFormat="1" ht="12.75" x14ac:dyDescent="0.2">
      <c r="A61" s="170">
        <v>61</v>
      </c>
      <c r="B61" s="170" t="s">
        <v>55</v>
      </c>
      <c r="C61" s="86"/>
      <c r="D61" s="86"/>
      <c r="E61" s="83"/>
      <c r="F61" s="108"/>
      <c r="G61" s="100"/>
      <c r="H61" s="100"/>
      <c r="I61" s="82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3"/>
      <c r="W61" s="163"/>
      <c r="X61" s="163"/>
      <c r="Y61" s="100"/>
      <c r="Z61" s="80"/>
      <c r="AA61" s="164"/>
      <c r="AB61" s="165"/>
      <c r="AC61" s="165"/>
      <c r="AD61" s="165"/>
      <c r="AE61" s="165"/>
      <c r="AF61" s="147"/>
      <c r="AG61" s="163"/>
      <c r="AH61" s="171"/>
      <c r="AI61" s="82"/>
      <c r="AJ61" s="86"/>
      <c r="AK61" s="83"/>
      <c r="AL61" s="119"/>
      <c r="AM61" s="169">
        <f t="shared" si="0"/>
        <v>0</v>
      </c>
    </row>
    <row r="62" spans="1:39" s="57" customFormat="1" ht="12.75" x14ac:dyDescent="0.2">
      <c r="A62" s="170">
        <v>63</v>
      </c>
      <c r="B62" s="170" t="s">
        <v>56</v>
      </c>
      <c r="C62" s="86"/>
      <c r="D62" s="86"/>
      <c r="E62" s="83"/>
      <c r="F62" s="108"/>
      <c r="G62" s="100"/>
      <c r="H62" s="100"/>
      <c r="I62" s="82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3"/>
      <c r="W62" s="163"/>
      <c r="X62" s="163"/>
      <c r="Y62" s="100"/>
      <c r="Z62" s="80"/>
      <c r="AA62" s="164"/>
      <c r="AB62" s="165"/>
      <c r="AC62" s="165"/>
      <c r="AD62" s="165"/>
      <c r="AE62" s="165"/>
      <c r="AF62" s="147"/>
      <c r="AG62" s="163"/>
      <c r="AH62" s="171"/>
      <c r="AI62" s="82"/>
      <c r="AJ62" s="86"/>
      <c r="AK62" s="83"/>
      <c r="AL62" s="119"/>
      <c r="AM62" s="169"/>
    </row>
    <row r="63" spans="1:39" s="57" customFormat="1" ht="12.75" x14ac:dyDescent="0.2">
      <c r="A63" s="170">
        <v>65</v>
      </c>
      <c r="B63" s="170" t="s">
        <v>57</v>
      </c>
      <c r="C63" s="86"/>
      <c r="D63" s="86"/>
      <c r="E63" s="83"/>
      <c r="F63" s="108"/>
      <c r="G63" s="100"/>
      <c r="H63" s="100"/>
      <c r="I63" s="82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3"/>
      <c r="W63" s="163"/>
      <c r="X63" s="163"/>
      <c r="Y63" s="100"/>
      <c r="Z63" s="80"/>
      <c r="AA63" s="164"/>
      <c r="AB63" s="165"/>
      <c r="AC63" s="165"/>
      <c r="AD63" s="165"/>
      <c r="AE63" s="165"/>
      <c r="AF63" s="147"/>
      <c r="AG63" s="163"/>
      <c r="AH63" s="171"/>
      <c r="AI63" s="82"/>
      <c r="AJ63" s="86"/>
      <c r="AK63" s="83"/>
      <c r="AL63" s="119"/>
      <c r="AM63" s="169"/>
    </row>
    <row r="64" spans="1:39" s="57" customFormat="1" ht="12.75" x14ac:dyDescent="0.2">
      <c r="A64" s="170">
        <v>67</v>
      </c>
      <c r="B64" s="170" t="s">
        <v>58</v>
      </c>
      <c r="C64" s="86"/>
      <c r="D64" s="86"/>
      <c r="E64" s="83"/>
      <c r="F64" s="108"/>
      <c r="G64" s="100"/>
      <c r="H64" s="100"/>
      <c r="I64" s="82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3"/>
      <c r="W64" s="163"/>
      <c r="X64" s="163"/>
      <c r="Y64" s="100"/>
      <c r="Z64" s="80"/>
      <c r="AA64" s="164"/>
      <c r="AB64" s="165"/>
      <c r="AC64" s="165"/>
      <c r="AD64" s="165"/>
      <c r="AE64" s="165"/>
      <c r="AF64" s="147"/>
      <c r="AG64" s="163"/>
      <c r="AH64" s="171"/>
      <c r="AI64" s="82"/>
      <c r="AJ64" s="86"/>
      <c r="AK64" s="83"/>
      <c r="AL64" s="119"/>
      <c r="AM64" s="169"/>
    </row>
    <row r="65" spans="1:39" s="57" customFormat="1" ht="12.75" x14ac:dyDescent="0.2">
      <c r="A65" s="170">
        <v>69</v>
      </c>
      <c r="B65" s="170" t="s">
        <v>59</v>
      </c>
      <c r="C65" s="86"/>
      <c r="D65" s="86"/>
      <c r="E65" s="83"/>
      <c r="F65" s="108"/>
      <c r="G65" s="100"/>
      <c r="H65" s="100"/>
      <c r="I65" s="82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3"/>
      <c r="W65" s="163"/>
      <c r="X65" s="163"/>
      <c r="Y65" s="100"/>
      <c r="Z65" s="80"/>
      <c r="AA65" s="164"/>
      <c r="AB65" s="165"/>
      <c r="AC65" s="165"/>
      <c r="AD65" s="165"/>
      <c r="AE65" s="165"/>
      <c r="AF65" s="147"/>
      <c r="AG65" s="163"/>
      <c r="AH65" s="171"/>
      <c r="AI65" s="82"/>
      <c r="AJ65" s="86"/>
      <c r="AK65" s="83"/>
      <c r="AL65" s="119"/>
      <c r="AM65" s="169"/>
    </row>
    <row r="66" spans="1:39" s="57" customFormat="1" ht="12.75" x14ac:dyDescent="0.2">
      <c r="A66" s="170">
        <v>71</v>
      </c>
      <c r="B66" s="170" t="s">
        <v>60</v>
      </c>
      <c r="C66" s="86"/>
      <c r="D66" s="86"/>
      <c r="E66" s="83"/>
      <c r="F66" s="108"/>
      <c r="G66" s="100"/>
      <c r="H66" s="100"/>
      <c r="I66" s="82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3"/>
      <c r="W66" s="163"/>
      <c r="X66" s="163"/>
      <c r="Y66" s="100"/>
      <c r="Z66" s="80"/>
      <c r="AA66" s="164"/>
      <c r="AB66" s="165"/>
      <c r="AC66" s="165"/>
      <c r="AD66" s="165"/>
      <c r="AE66" s="165"/>
      <c r="AF66" s="147"/>
      <c r="AG66" s="163"/>
      <c r="AH66" s="171"/>
      <c r="AI66" s="82"/>
      <c r="AJ66" s="86"/>
      <c r="AK66" s="83"/>
      <c r="AL66" s="119"/>
      <c r="AM66" s="169"/>
    </row>
    <row r="67" spans="1:39" s="57" customFormat="1" ht="12.75" x14ac:dyDescent="0.2">
      <c r="A67" s="170">
        <v>73</v>
      </c>
      <c r="B67" s="170" t="s">
        <v>61</v>
      </c>
      <c r="C67" s="86"/>
      <c r="D67" s="86"/>
      <c r="E67" s="83"/>
      <c r="F67" s="108"/>
      <c r="G67" s="100"/>
      <c r="H67" s="100"/>
      <c r="I67" s="82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3"/>
      <c r="W67" s="163"/>
      <c r="X67" s="163"/>
      <c r="Y67" s="100"/>
      <c r="Z67" s="80"/>
      <c r="AA67" s="164"/>
      <c r="AB67" s="165"/>
      <c r="AC67" s="165"/>
      <c r="AD67" s="165"/>
      <c r="AE67" s="165"/>
      <c r="AF67" s="147"/>
      <c r="AG67" s="163"/>
      <c r="AH67" s="171"/>
      <c r="AI67" s="82"/>
      <c r="AJ67" s="86"/>
      <c r="AK67" s="83"/>
      <c r="AL67" s="119"/>
      <c r="AM67" s="169"/>
    </row>
    <row r="68" spans="1:39" s="57" customFormat="1" ht="12.75" x14ac:dyDescent="0.2">
      <c r="A68" s="170">
        <v>75</v>
      </c>
      <c r="B68" s="170" t="s">
        <v>62</v>
      </c>
      <c r="C68" s="86"/>
      <c r="D68" s="86"/>
      <c r="E68" s="83"/>
      <c r="F68" s="108"/>
      <c r="G68" s="100"/>
      <c r="H68" s="100"/>
      <c r="I68" s="82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3"/>
      <c r="W68" s="163"/>
      <c r="X68" s="163"/>
      <c r="Y68" s="100"/>
      <c r="Z68" s="80"/>
      <c r="AA68" s="164"/>
      <c r="AB68" s="165"/>
      <c r="AC68" s="165"/>
      <c r="AD68" s="165"/>
      <c r="AE68" s="165"/>
      <c r="AF68" s="147"/>
      <c r="AG68" s="163"/>
      <c r="AH68" s="171"/>
      <c r="AI68" s="82"/>
      <c r="AJ68" s="86"/>
      <c r="AK68" s="83"/>
      <c r="AL68" s="119"/>
      <c r="AM68" s="169"/>
    </row>
    <row r="69" spans="1:39" s="57" customFormat="1" ht="12.75" x14ac:dyDescent="0.2">
      <c r="A69" s="170">
        <v>77</v>
      </c>
      <c r="B69" s="172" t="s">
        <v>63</v>
      </c>
      <c r="C69" s="86"/>
      <c r="D69" s="86"/>
      <c r="E69" s="83"/>
      <c r="F69" s="108"/>
      <c r="G69" s="100"/>
      <c r="H69" s="100"/>
      <c r="I69" s="82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3"/>
      <c r="W69" s="163"/>
      <c r="X69" s="163"/>
      <c r="Y69" s="100"/>
      <c r="Z69" s="80"/>
      <c r="AA69" s="164"/>
      <c r="AB69" s="165"/>
      <c r="AC69" s="165"/>
      <c r="AD69" s="165"/>
      <c r="AE69" s="165"/>
      <c r="AF69" s="147"/>
      <c r="AG69" s="163"/>
      <c r="AH69" s="171"/>
      <c r="AI69" s="82"/>
      <c r="AJ69" s="86"/>
      <c r="AK69" s="83"/>
      <c r="AL69" s="119"/>
      <c r="AM69" s="169">
        <f t="shared" si="0"/>
        <v>0</v>
      </c>
    </row>
    <row r="70" spans="1:39" s="57" customFormat="1" ht="12.75" x14ac:dyDescent="0.2">
      <c r="A70" s="170">
        <v>79</v>
      </c>
      <c r="B70" s="170" t="s">
        <v>64</v>
      </c>
      <c r="C70" s="86"/>
      <c r="D70" s="86"/>
      <c r="E70" s="83"/>
      <c r="F70" s="108"/>
      <c r="G70" s="100"/>
      <c r="H70" s="100"/>
      <c r="I70" s="82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3"/>
      <c r="W70" s="163"/>
      <c r="X70" s="163"/>
      <c r="Y70" s="100"/>
      <c r="Z70" s="80"/>
      <c r="AA70" s="164"/>
      <c r="AB70" s="165"/>
      <c r="AC70" s="165"/>
      <c r="AD70" s="165"/>
      <c r="AE70" s="165"/>
      <c r="AF70" s="147"/>
      <c r="AG70" s="163"/>
      <c r="AH70" s="171"/>
      <c r="AI70" s="82"/>
      <c r="AJ70" s="86"/>
      <c r="AK70" s="83"/>
      <c r="AL70" s="119"/>
      <c r="AM70" s="169">
        <f t="shared" si="0"/>
        <v>0</v>
      </c>
    </row>
    <row r="71" spans="1:39" s="57" customFormat="1" ht="12.75" x14ac:dyDescent="0.2">
      <c r="A71" s="170">
        <v>81</v>
      </c>
      <c r="B71" s="170" t="s">
        <v>65</v>
      </c>
      <c r="C71" s="86"/>
      <c r="D71" s="86"/>
      <c r="E71" s="83"/>
      <c r="F71" s="108"/>
      <c r="G71" s="100"/>
      <c r="H71" s="100"/>
      <c r="I71" s="82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3"/>
      <c r="W71" s="163"/>
      <c r="X71" s="163"/>
      <c r="Y71" s="100"/>
      <c r="Z71" s="80"/>
      <c r="AA71" s="164"/>
      <c r="AB71" s="165"/>
      <c r="AC71" s="165"/>
      <c r="AD71" s="165"/>
      <c r="AE71" s="165"/>
      <c r="AF71" s="147"/>
      <c r="AG71" s="163"/>
      <c r="AH71" s="171"/>
      <c r="AI71" s="82"/>
      <c r="AJ71" s="86"/>
      <c r="AK71" s="83"/>
      <c r="AL71" s="111"/>
      <c r="AM71" s="169">
        <f t="shared" si="0"/>
        <v>0</v>
      </c>
    </row>
    <row r="72" spans="1:39" s="57" customFormat="1" ht="12.75" x14ac:dyDescent="0.2">
      <c r="A72" s="170">
        <v>83</v>
      </c>
      <c r="B72" s="170" t="s">
        <v>66</v>
      </c>
      <c r="C72" s="86"/>
      <c r="D72" s="86"/>
      <c r="E72" s="83"/>
      <c r="F72" s="108"/>
      <c r="G72" s="100"/>
      <c r="H72" s="100"/>
      <c r="I72" s="82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3"/>
      <c r="W72" s="163"/>
      <c r="X72" s="163"/>
      <c r="Y72" s="100"/>
      <c r="Z72" s="80"/>
      <c r="AA72" s="164"/>
      <c r="AB72" s="165"/>
      <c r="AC72" s="165"/>
      <c r="AD72" s="165"/>
      <c r="AE72" s="165"/>
      <c r="AF72" s="147"/>
      <c r="AG72" s="163"/>
      <c r="AH72" s="171"/>
      <c r="AI72" s="82"/>
      <c r="AJ72" s="86"/>
      <c r="AK72" s="83"/>
      <c r="AL72" s="111"/>
      <c r="AM72" s="169">
        <f t="shared" si="0"/>
        <v>0</v>
      </c>
    </row>
    <row r="73" spans="1:39" s="57" customFormat="1" ht="12.75" x14ac:dyDescent="0.2">
      <c r="A73" s="170">
        <v>85</v>
      </c>
      <c r="B73" s="170" t="s">
        <v>67</v>
      </c>
      <c r="C73" s="86"/>
      <c r="D73" s="86"/>
      <c r="E73" s="83"/>
      <c r="F73" s="108"/>
      <c r="G73" s="100"/>
      <c r="H73" s="100"/>
      <c r="I73" s="82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3"/>
      <c r="W73" s="163"/>
      <c r="X73" s="163"/>
      <c r="Y73" s="100"/>
      <c r="Z73" s="80"/>
      <c r="AA73" s="164"/>
      <c r="AB73" s="165"/>
      <c r="AC73" s="165"/>
      <c r="AD73" s="165"/>
      <c r="AE73" s="165"/>
      <c r="AF73" s="147"/>
      <c r="AG73" s="163"/>
      <c r="AH73" s="171"/>
      <c r="AI73" s="82"/>
      <c r="AJ73" s="86"/>
      <c r="AK73" s="83"/>
      <c r="AL73" s="111"/>
      <c r="AM73" s="169">
        <f t="shared" si="0"/>
        <v>0</v>
      </c>
    </row>
    <row r="74" spans="1:39" s="57" customFormat="1" ht="13.5" thickBot="1" x14ac:dyDescent="0.25">
      <c r="A74" s="170">
        <v>87</v>
      </c>
      <c r="B74" s="170" t="s">
        <v>68</v>
      </c>
      <c r="C74" s="86"/>
      <c r="D74" s="86"/>
      <c r="E74" s="83"/>
      <c r="F74" s="108"/>
      <c r="G74" s="100"/>
      <c r="H74" s="100"/>
      <c r="I74" s="82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3"/>
      <c r="W74" s="163"/>
      <c r="X74" s="163"/>
      <c r="Y74" s="100"/>
      <c r="Z74" s="80"/>
      <c r="AA74" s="164"/>
      <c r="AB74" s="165"/>
      <c r="AC74" s="165"/>
      <c r="AD74" s="165"/>
      <c r="AE74" s="165"/>
      <c r="AF74" s="147"/>
      <c r="AG74" s="163"/>
      <c r="AH74" s="171"/>
      <c r="AI74" s="82"/>
      <c r="AJ74" s="86"/>
      <c r="AK74" s="83"/>
      <c r="AL74" s="111"/>
      <c r="AM74" s="169">
        <f t="shared" si="0"/>
        <v>0</v>
      </c>
    </row>
    <row r="75" spans="1:39" s="181" customFormat="1" ht="13.5" thickBot="1" x14ac:dyDescent="0.25">
      <c r="A75" s="173"/>
      <c r="B75" s="174" t="s">
        <v>296</v>
      </c>
      <c r="C75" s="175">
        <f>SUM(C5:C74)</f>
        <v>0</v>
      </c>
      <c r="D75" s="175">
        <f>SUM(D5:D74)</f>
        <v>0</v>
      </c>
      <c r="E75" s="175">
        <f>SUM(E5:E74)</f>
        <v>0</v>
      </c>
      <c r="F75" s="175">
        <f>SUM(F5:F74)</f>
        <v>0</v>
      </c>
      <c r="G75" s="176"/>
      <c r="H75" s="176"/>
      <c r="I75" s="177">
        <f>SUM(I5:I74)</f>
        <v>0</v>
      </c>
      <c r="J75" s="175">
        <f>SUM(J5:J74)</f>
        <v>0</v>
      </c>
      <c r="K75" s="175"/>
      <c r="L75" s="175">
        <f>SUM(L5:L74)</f>
        <v>0</v>
      </c>
      <c r="M75" s="175">
        <f>SUM(M5:M74)</f>
        <v>0</v>
      </c>
      <c r="N75" s="175">
        <f>SUM(N5:N74)</f>
        <v>0</v>
      </c>
      <c r="O75" s="175">
        <f>SUM(O5:O74)</f>
        <v>0</v>
      </c>
      <c r="P75" s="175">
        <f>SUM(P5:P74)</f>
        <v>0</v>
      </c>
      <c r="Q75" s="175"/>
      <c r="R75" s="175">
        <f>SUM(R5:R74)</f>
        <v>0</v>
      </c>
      <c r="S75" s="175">
        <f>SUM(S5:S74)</f>
        <v>0</v>
      </c>
      <c r="T75" s="175">
        <f>SUM(T5:T74)</f>
        <v>0</v>
      </c>
      <c r="U75" s="175"/>
      <c r="V75" s="178">
        <f t="shared" ref="V75:AK75" si="1">SUM(V5:V74)</f>
        <v>0</v>
      </c>
      <c r="W75" s="178">
        <f t="shared" si="1"/>
        <v>0</v>
      </c>
      <c r="X75" s="175">
        <f t="shared" si="1"/>
        <v>0</v>
      </c>
      <c r="Y75" s="175">
        <f t="shared" si="1"/>
        <v>0</v>
      </c>
      <c r="Z75" s="175">
        <f t="shared" si="1"/>
        <v>0</v>
      </c>
      <c r="AA75" s="175">
        <f t="shared" si="1"/>
        <v>0</v>
      </c>
      <c r="AB75" s="175">
        <f t="shared" si="1"/>
        <v>0</v>
      </c>
      <c r="AC75" s="175">
        <f t="shared" si="1"/>
        <v>0</v>
      </c>
      <c r="AD75" s="175">
        <f t="shared" si="1"/>
        <v>0</v>
      </c>
      <c r="AE75" s="175">
        <f t="shared" si="1"/>
        <v>0</v>
      </c>
      <c r="AF75" s="178">
        <f t="shared" si="1"/>
        <v>0</v>
      </c>
      <c r="AG75" s="176">
        <f t="shared" si="1"/>
        <v>0</v>
      </c>
      <c r="AH75" s="179">
        <f t="shared" si="1"/>
        <v>0</v>
      </c>
      <c r="AI75" s="177">
        <f t="shared" si="1"/>
        <v>0</v>
      </c>
      <c r="AJ75" s="175">
        <f t="shared" si="1"/>
        <v>0</v>
      </c>
      <c r="AK75" s="180">
        <f t="shared" si="1"/>
        <v>0</v>
      </c>
      <c r="AL75" s="176"/>
      <c r="AM75" s="176">
        <f>SUM(AM5:AM74)</f>
        <v>0</v>
      </c>
    </row>
  </sheetData>
  <mergeCells count="16">
    <mergeCell ref="AM3:AM4"/>
    <mergeCell ref="A1:AM1"/>
    <mergeCell ref="A3:A4"/>
    <mergeCell ref="B3:B4"/>
    <mergeCell ref="C3:E3"/>
    <mergeCell ref="F3:F4"/>
    <mergeCell ref="G3:H3"/>
    <mergeCell ref="I3:V3"/>
    <mergeCell ref="W3:W4"/>
    <mergeCell ref="X3:X4"/>
    <mergeCell ref="Y3:Z3"/>
    <mergeCell ref="AA3:AF3"/>
    <mergeCell ref="AG3:AG4"/>
    <mergeCell ref="AH3:AH4"/>
    <mergeCell ref="AI3:AK3"/>
    <mergeCell ref="AL3:AL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8"/>
  <sheetViews>
    <sheetView zoomScaleNormal="100" workbookViewId="0">
      <selection activeCell="L17" sqref="L17"/>
    </sheetView>
  </sheetViews>
  <sheetFormatPr defaultRowHeight="15" x14ac:dyDescent="0.25"/>
  <cols>
    <col min="1" max="1" width="5.5703125" customWidth="1"/>
    <col min="2" max="2" width="51.28515625" customWidth="1"/>
    <col min="3" max="3" width="40.42578125" customWidth="1"/>
  </cols>
  <sheetData>
    <row r="1" spans="1:3" x14ac:dyDescent="0.25">
      <c r="A1" s="32"/>
      <c r="B1" s="33"/>
      <c r="C1" s="34" t="s">
        <v>353</v>
      </c>
    </row>
    <row r="2" spans="1:3" x14ac:dyDescent="0.25">
      <c r="A2" s="32"/>
      <c r="B2" s="33"/>
      <c r="C2" s="35"/>
    </row>
    <row r="3" spans="1:3" ht="15.75" x14ac:dyDescent="0.25">
      <c r="A3" s="36"/>
      <c r="B3" s="37"/>
      <c r="C3" s="38" t="s">
        <v>125</v>
      </c>
    </row>
    <row r="4" spans="1:3" ht="15.75" x14ac:dyDescent="0.25">
      <c r="A4" s="36"/>
      <c r="B4" s="37"/>
      <c r="C4" s="38" t="s">
        <v>126</v>
      </c>
    </row>
    <row r="5" spans="1:3" ht="15.75" x14ac:dyDescent="0.25">
      <c r="A5" s="36"/>
      <c r="B5" s="37"/>
      <c r="C5" s="38" t="s">
        <v>127</v>
      </c>
    </row>
    <row r="6" spans="1:3" ht="15.75" x14ac:dyDescent="0.25">
      <c r="A6" s="36"/>
      <c r="B6" s="37"/>
      <c r="C6" s="38" t="s">
        <v>402</v>
      </c>
    </row>
    <row r="7" spans="1:3" ht="15.75" x14ac:dyDescent="0.25">
      <c r="A7" s="36"/>
      <c r="B7" s="37"/>
      <c r="C7" s="38" t="s">
        <v>128</v>
      </c>
    </row>
    <row r="8" spans="1:3" ht="15.75" x14ac:dyDescent="0.25">
      <c r="A8" s="36"/>
      <c r="B8" s="37"/>
      <c r="C8" s="38"/>
    </row>
    <row r="9" spans="1:3" ht="15" customHeight="1" x14ac:dyDescent="0.25">
      <c r="A9" s="504" t="s">
        <v>399</v>
      </c>
      <c r="B9" s="504"/>
      <c r="C9" s="504"/>
    </row>
    <row r="10" spans="1:3" ht="15" customHeight="1" x14ac:dyDescent="0.25">
      <c r="A10" s="504"/>
      <c r="B10" s="504"/>
      <c r="C10" s="504"/>
    </row>
    <row r="11" spans="1:3" ht="33" customHeight="1" x14ac:dyDescent="0.25">
      <c r="A11" s="504"/>
      <c r="B11" s="504"/>
      <c r="C11" s="504"/>
    </row>
    <row r="12" spans="1:3" ht="16.5" thickBot="1" x14ac:dyDescent="0.3">
      <c r="A12" s="223"/>
      <c r="B12" s="223"/>
      <c r="C12" s="223"/>
    </row>
    <row r="13" spans="1:3" x14ac:dyDescent="0.25">
      <c r="A13" s="505" t="s">
        <v>129</v>
      </c>
      <c r="B13" s="507" t="s">
        <v>130</v>
      </c>
      <c r="C13" s="509" t="s">
        <v>131</v>
      </c>
    </row>
    <row r="14" spans="1:3" ht="15.75" thickBot="1" x14ac:dyDescent="0.3">
      <c r="A14" s="506"/>
      <c r="B14" s="508"/>
      <c r="C14" s="510"/>
    </row>
    <row r="15" spans="1:3" s="42" customFormat="1" ht="15.75" x14ac:dyDescent="0.25">
      <c r="A15" s="39">
        <v>1</v>
      </c>
      <c r="B15" s="40" t="s">
        <v>182</v>
      </c>
      <c r="C15" s="41">
        <v>11007.400000000001</v>
      </c>
    </row>
    <row r="16" spans="1:3" s="42" customFormat="1" ht="15.75" x14ac:dyDescent="0.25">
      <c r="A16" s="43">
        <v>2</v>
      </c>
      <c r="B16" s="44" t="s">
        <v>361</v>
      </c>
      <c r="C16" s="45">
        <v>7527.4000000000005</v>
      </c>
    </row>
    <row r="17" spans="1:3" s="42" customFormat="1" ht="15.75" x14ac:dyDescent="0.25">
      <c r="A17" s="43">
        <v>3</v>
      </c>
      <c r="B17" s="44" t="s">
        <v>362</v>
      </c>
      <c r="C17" s="45">
        <v>14166.400000000001</v>
      </c>
    </row>
    <row r="18" spans="1:3" s="42" customFormat="1" ht="15.75" x14ac:dyDescent="0.25">
      <c r="A18" s="43">
        <v>4</v>
      </c>
      <c r="B18" s="44" t="s">
        <v>363</v>
      </c>
      <c r="C18" s="45">
        <v>10343.300000000001</v>
      </c>
    </row>
    <row r="19" spans="1:3" s="42" customFormat="1" ht="15.75" x14ac:dyDescent="0.25">
      <c r="A19" s="43">
        <v>5</v>
      </c>
      <c r="B19" s="44" t="s">
        <v>364</v>
      </c>
      <c r="C19" s="45">
        <v>9865.2000000000007</v>
      </c>
    </row>
    <row r="20" spans="1:3" s="42" customFormat="1" ht="15.75" x14ac:dyDescent="0.25">
      <c r="A20" s="43">
        <v>6</v>
      </c>
      <c r="B20" s="44" t="s">
        <v>375</v>
      </c>
      <c r="C20" s="45">
        <v>31817.800000000003</v>
      </c>
    </row>
    <row r="21" spans="1:3" s="42" customFormat="1" ht="15.75" x14ac:dyDescent="0.25">
      <c r="A21" s="43">
        <v>7</v>
      </c>
      <c r="B21" s="44" t="s">
        <v>365</v>
      </c>
      <c r="C21" s="45">
        <v>13859.399999999998</v>
      </c>
    </row>
    <row r="22" spans="1:3" s="42" customFormat="1" ht="15.75" x14ac:dyDescent="0.25">
      <c r="A22" s="43">
        <v>8</v>
      </c>
      <c r="B22" s="44" t="s">
        <v>366</v>
      </c>
      <c r="C22" s="45">
        <v>15049.5</v>
      </c>
    </row>
    <row r="23" spans="1:3" s="42" customFormat="1" ht="15.75" x14ac:dyDescent="0.25">
      <c r="A23" s="43">
        <v>9</v>
      </c>
      <c r="B23" s="44" t="s">
        <v>367</v>
      </c>
      <c r="C23" s="45">
        <v>13822.2</v>
      </c>
    </row>
    <row r="24" spans="1:3" s="42" customFormat="1" ht="15.75" x14ac:dyDescent="0.25">
      <c r="A24" s="43">
        <v>10</v>
      </c>
      <c r="B24" s="44" t="s">
        <v>368</v>
      </c>
      <c r="C24" s="45">
        <v>13820.3</v>
      </c>
    </row>
    <row r="25" spans="1:3" s="42" customFormat="1" ht="15.75" x14ac:dyDescent="0.25">
      <c r="A25" s="43">
        <v>11</v>
      </c>
      <c r="B25" s="44" t="s">
        <v>369</v>
      </c>
      <c r="C25" s="45">
        <v>8492.7000000000007</v>
      </c>
    </row>
    <row r="26" spans="1:3" s="42" customFormat="1" ht="15.75" x14ac:dyDescent="0.25">
      <c r="A26" s="43">
        <v>12</v>
      </c>
      <c r="B26" s="44" t="s">
        <v>133</v>
      </c>
      <c r="C26" s="45">
        <v>7868.9</v>
      </c>
    </row>
    <row r="27" spans="1:3" s="42" customFormat="1" ht="15.75" x14ac:dyDescent="0.25">
      <c r="A27" s="43">
        <v>13</v>
      </c>
      <c r="B27" s="44" t="s">
        <v>370</v>
      </c>
      <c r="C27" s="45">
        <v>9858.4</v>
      </c>
    </row>
    <row r="28" spans="1:3" s="42" customFormat="1" ht="15.75" x14ac:dyDescent="0.25">
      <c r="A28" s="43">
        <v>14</v>
      </c>
      <c r="B28" s="44" t="s">
        <v>371</v>
      </c>
      <c r="C28" s="45">
        <v>13761.199999999997</v>
      </c>
    </row>
    <row r="29" spans="1:3" s="42" customFormat="1" ht="16.5" customHeight="1" x14ac:dyDescent="0.25">
      <c r="A29" s="43">
        <v>15</v>
      </c>
      <c r="B29" s="46" t="s">
        <v>372</v>
      </c>
      <c r="C29" s="45">
        <v>29429.1</v>
      </c>
    </row>
    <row r="30" spans="1:3" s="42" customFormat="1" ht="15.75" x14ac:dyDescent="0.25">
      <c r="A30" s="43">
        <v>16</v>
      </c>
      <c r="B30" s="44" t="s">
        <v>134</v>
      </c>
      <c r="C30" s="45">
        <v>19180.899999999994</v>
      </c>
    </row>
    <row r="31" spans="1:3" s="42" customFormat="1" ht="15.75" x14ac:dyDescent="0.25">
      <c r="A31" s="43">
        <v>17</v>
      </c>
      <c r="B31" s="44" t="s">
        <v>135</v>
      </c>
      <c r="C31" s="45">
        <v>14939.7</v>
      </c>
    </row>
    <row r="32" spans="1:3" s="42" customFormat="1" ht="15.75" x14ac:dyDescent="0.25">
      <c r="A32" s="43">
        <v>18</v>
      </c>
      <c r="B32" s="44" t="s">
        <v>136</v>
      </c>
      <c r="C32" s="45">
        <v>24087.900000000005</v>
      </c>
    </row>
    <row r="33" spans="1:3" s="42" customFormat="1" ht="15.75" x14ac:dyDescent="0.25">
      <c r="A33" s="43">
        <v>19</v>
      </c>
      <c r="B33" s="44" t="s">
        <v>137</v>
      </c>
      <c r="C33" s="45">
        <v>8115.5</v>
      </c>
    </row>
    <row r="34" spans="1:3" s="42" customFormat="1" ht="15.75" x14ac:dyDescent="0.25">
      <c r="A34" s="43">
        <v>20</v>
      </c>
      <c r="B34" s="44" t="s">
        <v>138</v>
      </c>
      <c r="C34" s="45">
        <v>15261.1</v>
      </c>
    </row>
    <row r="35" spans="1:3" s="42" customFormat="1" ht="15.75" x14ac:dyDescent="0.25">
      <c r="A35" s="43">
        <v>21</v>
      </c>
      <c r="B35" s="44" t="s">
        <v>139</v>
      </c>
      <c r="C35" s="45">
        <v>24221.8</v>
      </c>
    </row>
    <row r="36" spans="1:3" s="42" customFormat="1" ht="15.75" x14ac:dyDescent="0.25">
      <c r="A36" s="43">
        <v>22</v>
      </c>
      <c r="B36" s="44" t="s">
        <v>140</v>
      </c>
      <c r="C36" s="45">
        <v>8854.7999999999993</v>
      </c>
    </row>
    <row r="37" spans="1:3" s="42" customFormat="1" ht="15.75" x14ac:dyDescent="0.25">
      <c r="A37" s="43">
        <v>23</v>
      </c>
      <c r="B37" s="44" t="s">
        <v>141</v>
      </c>
      <c r="C37" s="45">
        <v>15370.100000000002</v>
      </c>
    </row>
    <row r="38" spans="1:3" s="42" customFormat="1" ht="15.75" x14ac:dyDescent="0.25">
      <c r="A38" s="43">
        <v>24</v>
      </c>
      <c r="B38" s="44" t="s">
        <v>142</v>
      </c>
      <c r="C38" s="45">
        <v>18131</v>
      </c>
    </row>
    <row r="39" spans="1:3" s="42" customFormat="1" ht="15.75" x14ac:dyDescent="0.25">
      <c r="A39" s="43">
        <v>25</v>
      </c>
      <c r="B39" s="44" t="s">
        <v>143</v>
      </c>
      <c r="C39" s="45">
        <v>24942.620000000003</v>
      </c>
    </row>
    <row r="40" spans="1:3" s="42" customFormat="1" ht="15.75" x14ac:dyDescent="0.25">
      <c r="A40" s="43">
        <v>26</v>
      </c>
      <c r="B40" s="44" t="s">
        <v>144</v>
      </c>
      <c r="C40" s="45">
        <v>20426.099999999999</v>
      </c>
    </row>
    <row r="41" spans="1:3" s="42" customFormat="1" ht="15.75" x14ac:dyDescent="0.25">
      <c r="A41" s="43">
        <v>27</v>
      </c>
      <c r="B41" s="44" t="s">
        <v>145</v>
      </c>
      <c r="C41" s="45">
        <v>22629.599999999999</v>
      </c>
    </row>
    <row r="42" spans="1:3" s="42" customFormat="1" ht="15.75" x14ac:dyDescent="0.25">
      <c r="A42" s="43">
        <v>28</v>
      </c>
      <c r="B42" s="44" t="s">
        <v>146</v>
      </c>
      <c r="C42" s="45">
        <v>10507</v>
      </c>
    </row>
    <row r="43" spans="1:3" s="42" customFormat="1" ht="15.75" x14ac:dyDescent="0.25">
      <c r="A43" s="43">
        <v>29</v>
      </c>
      <c r="B43" s="44" t="s">
        <v>147</v>
      </c>
      <c r="C43" s="45">
        <v>14042.599999999999</v>
      </c>
    </row>
    <row r="44" spans="1:3" s="42" customFormat="1" ht="15.75" x14ac:dyDescent="0.25">
      <c r="A44" s="43">
        <v>30</v>
      </c>
      <c r="B44" s="44" t="s">
        <v>148</v>
      </c>
      <c r="C44" s="45">
        <v>15939.000000000002</v>
      </c>
    </row>
    <row r="45" spans="1:3" s="42" customFormat="1" ht="15.75" x14ac:dyDescent="0.25">
      <c r="A45" s="43">
        <v>31</v>
      </c>
      <c r="B45" s="44" t="s">
        <v>149</v>
      </c>
      <c r="C45" s="45">
        <v>20930.500000000004</v>
      </c>
    </row>
    <row r="46" spans="1:3" s="42" customFormat="1" ht="15.75" x14ac:dyDescent="0.25">
      <c r="A46" s="43">
        <v>32</v>
      </c>
      <c r="B46" s="44" t="s">
        <v>150</v>
      </c>
      <c r="C46" s="45">
        <v>21946.9</v>
      </c>
    </row>
    <row r="47" spans="1:3" s="42" customFormat="1" ht="15.75" x14ac:dyDescent="0.25">
      <c r="A47" s="43">
        <v>33</v>
      </c>
      <c r="B47" s="44" t="s">
        <v>151</v>
      </c>
      <c r="C47" s="45">
        <v>25661.099999999995</v>
      </c>
    </row>
    <row r="48" spans="1:3" s="42" customFormat="1" ht="15.75" x14ac:dyDescent="0.25">
      <c r="A48" s="43">
        <v>34</v>
      </c>
      <c r="B48" s="44" t="s">
        <v>152</v>
      </c>
      <c r="C48" s="45">
        <v>20732.000000000004</v>
      </c>
    </row>
    <row r="49" spans="1:3" s="42" customFormat="1" ht="15.75" x14ac:dyDescent="0.25">
      <c r="A49" s="43">
        <v>35</v>
      </c>
      <c r="B49" s="44" t="s">
        <v>153</v>
      </c>
      <c r="C49" s="45">
        <v>39243.300000000003</v>
      </c>
    </row>
    <row r="50" spans="1:3" s="42" customFormat="1" ht="15.75" x14ac:dyDescent="0.25">
      <c r="A50" s="43">
        <v>36</v>
      </c>
      <c r="B50" s="44" t="s">
        <v>154</v>
      </c>
      <c r="C50" s="45">
        <v>20711.7</v>
      </c>
    </row>
    <row r="51" spans="1:3" s="42" customFormat="1" ht="15.75" x14ac:dyDescent="0.25">
      <c r="A51" s="43">
        <v>37</v>
      </c>
      <c r="B51" s="44" t="s">
        <v>155</v>
      </c>
      <c r="C51" s="45">
        <v>13802.699999999999</v>
      </c>
    </row>
    <row r="52" spans="1:3" s="42" customFormat="1" ht="15.75" x14ac:dyDescent="0.25">
      <c r="A52" s="43">
        <v>38</v>
      </c>
      <c r="B52" s="44" t="s">
        <v>156</v>
      </c>
      <c r="C52" s="45">
        <v>14169.699999999999</v>
      </c>
    </row>
    <row r="53" spans="1:3" s="42" customFormat="1" ht="15.75" x14ac:dyDescent="0.25">
      <c r="A53" s="43">
        <v>39</v>
      </c>
      <c r="B53" s="44" t="s">
        <v>157</v>
      </c>
      <c r="C53" s="45">
        <v>20283.600000000006</v>
      </c>
    </row>
    <row r="54" spans="1:3" s="42" customFormat="1" ht="15.75" x14ac:dyDescent="0.25">
      <c r="A54" s="43">
        <v>40</v>
      </c>
      <c r="B54" s="44" t="s">
        <v>158</v>
      </c>
      <c r="C54" s="45">
        <v>13875.599999999997</v>
      </c>
    </row>
    <row r="55" spans="1:3" s="42" customFormat="1" ht="15.75" x14ac:dyDescent="0.25">
      <c r="A55" s="43">
        <v>41</v>
      </c>
      <c r="B55" s="44" t="s">
        <v>159</v>
      </c>
      <c r="C55" s="45">
        <v>21680.400000000005</v>
      </c>
    </row>
    <row r="56" spans="1:3" s="42" customFormat="1" ht="15.75" x14ac:dyDescent="0.25">
      <c r="A56" s="43">
        <v>42</v>
      </c>
      <c r="B56" s="44" t="s">
        <v>160</v>
      </c>
      <c r="C56" s="45">
        <v>19865.400000000001</v>
      </c>
    </row>
    <row r="57" spans="1:3" s="42" customFormat="1" ht="15.75" x14ac:dyDescent="0.25">
      <c r="A57" s="43">
        <v>43</v>
      </c>
      <c r="B57" s="44" t="s">
        <v>161</v>
      </c>
      <c r="C57" s="45">
        <v>14507.9</v>
      </c>
    </row>
    <row r="58" spans="1:3" s="42" customFormat="1" ht="15.75" x14ac:dyDescent="0.25">
      <c r="A58" s="43">
        <v>44</v>
      </c>
      <c r="B58" s="44" t="s">
        <v>181</v>
      </c>
      <c r="C58" s="45">
        <v>14958.399999999996</v>
      </c>
    </row>
    <row r="59" spans="1:3" s="42" customFormat="1" ht="15.75" x14ac:dyDescent="0.25">
      <c r="A59" s="43">
        <v>45</v>
      </c>
      <c r="B59" s="44" t="s">
        <v>162</v>
      </c>
      <c r="C59" s="45">
        <v>19822.399999999998</v>
      </c>
    </row>
    <row r="60" spans="1:3" s="42" customFormat="1" ht="15.75" x14ac:dyDescent="0.25">
      <c r="A60" s="43">
        <v>46</v>
      </c>
      <c r="B60" s="44" t="s">
        <v>354</v>
      </c>
      <c r="C60" s="45">
        <v>17278.500000000004</v>
      </c>
    </row>
    <row r="61" spans="1:3" s="42" customFormat="1" ht="15.75" x14ac:dyDescent="0.25">
      <c r="A61" s="43">
        <v>47</v>
      </c>
      <c r="B61" s="44" t="s">
        <v>163</v>
      </c>
      <c r="C61" s="45">
        <v>20402.299999999996</v>
      </c>
    </row>
    <row r="62" spans="1:3" s="42" customFormat="1" ht="15.75" x14ac:dyDescent="0.25">
      <c r="A62" s="43">
        <v>48</v>
      </c>
      <c r="B62" s="44" t="s">
        <v>164</v>
      </c>
      <c r="C62" s="45">
        <v>15013.699999999999</v>
      </c>
    </row>
    <row r="63" spans="1:3" s="42" customFormat="1" ht="15.75" x14ac:dyDescent="0.25">
      <c r="A63" s="43">
        <v>49</v>
      </c>
      <c r="B63" s="44" t="s">
        <v>165</v>
      </c>
      <c r="C63" s="45">
        <v>17429.000000000004</v>
      </c>
    </row>
    <row r="64" spans="1:3" s="42" customFormat="1" ht="15.75" x14ac:dyDescent="0.25">
      <c r="A64" s="43">
        <v>50</v>
      </c>
      <c r="B64" s="44" t="s">
        <v>166</v>
      </c>
      <c r="C64" s="45">
        <v>18998.499999999996</v>
      </c>
    </row>
    <row r="65" spans="1:3" s="42" customFormat="1" ht="15.75" x14ac:dyDescent="0.25">
      <c r="A65" s="43">
        <v>51</v>
      </c>
      <c r="B65" s="44" t="s">
        <v>167</v>
      </c>
      <c r="C65" s="45">
        <v>25721.1</v>
      </c>
    </row>
    <row r="66" spans="1:3" s="42" customFormat="1" ht="15.75" x14ac:dyDescent="0.25">
      <c r="A66" s="43">
        <v>52</v>
      </c>
      <c r="B66" s="44" t="s">
        <v>168</v>
      </c>
      <c r="C66" s="45">
        <v>24231.5</v>
      </c>
    </row>
    <row r="67" spans="1:3" s="42" customFormat="1" ht="15.75" x14ac:dyDescent="0.25">
      <c r="A67" s="43">
        <v>53</v>
      </c>
      <c r="B67" s="44" t="s">
        <v>169</v>
      </c>
      <c r="C67" s="45">
        <v>11019.099999999999</v>
      </c>
    </row>
    <row r="68" spans="1:3" s="42" customFormat="1" ht="15.75" x14ac:dyDescent="0.25">
      <c r="A68" s="43">
        <v>54</v>
      </c>
      <c r="B68" s="44" t="s">
        <v>170</v>
      </c>
      <c r="C68" s="45">
        <v>15630.9</v>
      </c>
    </row>
    <row r="69" spans="1:3" s="42" customFormat="1" ht="15.75" x14ac:dyDescent="0.25">
      <c r="A69" s="43">
        <v>55</v>
      </c>
      <c r="B69" s="44" t="s">
        <v>171</v>
      </c>
      <c r="C69" s="45">
        <v>19617.900000000001</v>
      </c>
    </row>
    <row r="70" spans="1:3" s="42" customFormat="1" ht="15.75" x14ac:dyDescent="0.25">
      <c r="A70" s="43">
        <v>56</v>
      </c>
      <c r="B70" s="44" t="s">
        <v>172</v>
      </c>
      <c r="C70" s="45">
        <v>19960.550000000003</v>
      </c>
    </row>
    <row r="71" spans="1:3" s="42" customFormat="1" ht="15.75" x14ac:dyDescent="0.25">
      <c r="A71" s="43">
        <v>57</v>
      </c>
      <c r="B71" s="44" t="s">
        <v>173</v>
      </c>
      <c r="C71" s="45">
        <v>21560.600000000002</v>
      </c>
    </row>
    <row r="72" spans="1:3" s="42" customFormat="1" ht="15.75" x14ac:dyDescent="0.25">
      <c r="A72" s="43">
        <v>58</v>
      </c>
      <c r="B72" s="44" t="s">
        <v>174</v>
      </c>
      <c r="C72" s="45">
        <v>14004.3</v>
      </c>
    </row>
    <row r="73" spans="1:3" s="42" customFormat="1" ht="15.75" x14ac:dyDescent="0.25">
      <c r="A73" s="43">
        <v>59</v>
      </c>
      <c r="B73" s="44" t="s">
        <v>175</v>
      </c>
      <c r="C73" s="45">
        <v>18991.899999999998</v>
      </c>
    </row>
    <row r="74" spans="1:3" s="42" customFormat="1" ht="15.75" x14ac:dyDescent="0.25">
      <c r="A74" s="43">
        <v>60</v>
      </c>
      <c r="B74" s="47" t="s">
        <v>176</v>
      </c>
      <c r="C74" s="45">
        <v>10001.800000000001</v>
      </c>
    </row>
    <row r="75" spans="1:3" s="42" customFormat="1" ht="15.75" x14ac:dyDescent="0.25">
      <c r="A75" s="43">
        <v>61</v>
      </c>
      <c r="B75" s="44" t="s">
        <v>177</v>
      </c>
      <c r="C75" s="45">
        <v>9150.2999999999993</v>
      </c>
    </row>
    <row r="76" spans="1:3" s="42" customFormat="1" ht="15.75" x14ac:dyDescent="0.25">
      <c r="A76" s="43">
        <v>62</v>
      </c>
      <c r="B76" s="44" t="s">
        <v>178</v>
      </c>
      <c r="C76" s="45">
        <v>9430.2000000000025</v>
      </c>
    </row>
    <row r="77" spans="1:3" s="42" customFormat="1" ht="15.75" x14ac:dyDescent="0.25">
      <c r="A77" s="43">
        <v>63</v>
      </c>
      <c r="B77" s="44" t="s">
        <v>179</v>
      </c>
      <c r="C77" s="45">
        <v>20943.2</v>
      </c>
    </row>
    <row r="78" spans="1:3" s="42" customFormat="1" ht="15.75" x14ac:dyDescent="0.25">
      <c r="A78" s="43">
        <v>64</v>
      </c>
      <c r="B78" s="44" t="s">
        <v>180</v>
      </c>
      <c r="C78" s="45">
        <v>5723.7000000000007</v>
      </c>
    </row>
    <row r="79" spans="1:3" s="42" customFormat="1" ht="15.75" x14ac:dyDescent="0.25">
      <c r="A79" s="43">
        <v>65</v>
      </c>
      <c r="B79" s="44" t="s">
        <v>355</v>
      </c>
      <c r="C79" s="45">
        <v>16294.599999999995</v>
      </c>
    </row>
    <row r="80" spans="1:3" s="42" customFormat="1" ht="15.75" x14ac:dyDescent="0.25">
      <c r="A80" s="43">
        <v>66</v>
      </c>
      <c r="B80" s="44" t="s">
        <v>356</v>
      </c>
      <c r="C80" s="45">
        <v>17492.079999999998</v>
      </c>
    </row>
    <row r="81" spans="1:3" s="42" customFormat="1" ht="15.75" x14ac:dyDescent="0.25">
      <c r="A81" s="43">
        <v>67</v>
      </c>
      <c r="B81" s="44" t="s">
        <v>357</v>
      </c>
      <c r="C81" s="45">
        <v>20297.500000000004</v>
      </c>
    </row>
    <row r="82" spans="1:3" s="42" customFormat="1" ht="15.75" x14ac:dyDescent="0.25">
      <c r="A82" s="43">
        <v>68</v>
      </c>
      <c r="B82" s="44" t="s">
        <v>358</v>
      </c>
      <c r="C82" s="45">
        <v>18875.200000000004</v>
      </c>
    </row>
    <row r="83" spans="1:3" s="42" customFormat="1" ht="15.75" x14ac:dyDescent="0.25">
      <c r="A83" s="43">
        <v>69</v>
      </c>
      <c r="B83" s="44" t="s">
        <v>359</v>
      </c>
      <c r="C83" s="45">
        <v>26591.699999999997</v>
      </c>
    </row>
    <row r="84" spans="1:3" s="42" customFormat="1" ht="16.5" thickBot="1" x14ac:dyDescent="0.3">
      <c r="A84" s="51">
        <v>70</v>
      </c>
      <c r="B84" s="52" t="s">
        <v>360</v>
      </c>
      <c r="C84" s="53">
        <v>22213.3</v>
      </c>
    </row>
    <row r="85" spans="1:3" s="42" customFormat="1" ht="16.5" thickBot="1" x14ac:dyDescent="0.3">
      <c r="A85" s="511" t="s">
        <v>69</v>
      </c>
      <c r="B85" s="512"/>
      <c r="C85" s="48">
        <f>SUM(C15:C84)</f>
        <v>1206403.9500000002</v>
      </c>
    </row>
    <row r="86" spans="1:3" ht="15.75" x14ac:dyDescent="0.25">
      <c r="A86" s="36"/>
      <c r="B86" s="37"/>
      <c r="C86" s="36"/>
    </row>
    <row r="87" spans="1:3" ht="15.75" x14ac:dyDescent="0.25">
      <c r="A87" s="36"/>
      <c r="B87" s="49" t="s">
        <v>400</v>
      </c>
      <c r="C87" s="36"/>
    </row>
    <row r="88" spans="1:3" ht="15.75" x14ac:dyDescent="0.25">
      <c r="A88" s="50"/>
      <c r="B88" s="49" t="s">
        <v>401</v>
      </c>
      <c r="C88" s="38" t="s">
        <v>132</v>
      </c>
    </row>
  </sheetData>
  <mergeCells count="5">
    <mergeCell ref="A9:C11"/>
    <mergeCell ref="A13:A14"/>
    <mergeCell ref="B13:B14"/>
    <mergeCell ref="C13:C14"/>
    <mergeCell ref="A85:B85"/>
  </mergeCells>
  <pageMargins left="0.51181102362204722" right="0.51181102362204722" top="0.74803149606299213" bottom="0.74803149606299213" header="0.31496062992125984" footer="0.31496062992125984"/>
  <pageSetup paperSize="9" scale="94" orientation="portrait" horizontalDpi="0" verticalDpi="0" r:id="rId1"/>
</worksheet>
</file>

<file path=_xmlsignatures/_rels/origin.sigs.rels><?xml version="1.0" encoding="UTF-8" standalone="yes"?>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Type="http://www.w3.org/2000/09/xmldsig#Object" URI="#idPackageObject">
      <DigestMethod Algorithm="http://www.w3.org/2000/09/xmldsig#sha1"/>
      <DigestValue>NGHmDUR241XHO4l2z/W31obK71g=</DigestValue>
    </Reference>
    <Reference Type="http://www.w3.org/2000/09/xmldsig#Object" URI="#idOfficeObject">
      <DigestMethod Algorithm="http://www.w3.org/2000/09/xmldsig#sha1"/>
      <DigestValue>qHaQ7908NIwzGU7HYBA+z0wQ+Vo=</DigestValue>
    </Reference>
  </SignedInfo>
  <SignatureValue>KlhN1ibNPG7wuJukAhBtyzCZOmbk2/HOH7OYOFRFbPzoblvImzu557/JO9OIRWzrxjBbEr439iobu7FmPfoZqEGq82dKtFDLEJWTGOIPf7wMhBOpJps67E2PP7llUiKv1wX45aIg8wZOUtXUtl6+k6Zh8rOPMYDYlg4xQLquiu997+dsXGFILp63ynax6s+E48l5g0wlYGltG9ytR1jzgAx2d855FflxcjmE2qJjhNRAm1Tram83SyMfhl1XyR9wVZZQIYh3PcJqINKqE9UumKy8ytAXGI3Np91VF1X7TqyIN3S6MsjXsUdyEWC+Tc0pnijyT/gw/9SFmqFsvft6Mcx07i3vFL7BYESnfJl5/wgvuc6xeIE/4AhhoWGDzRW7M0y8c5GjxDG0y1ru4SMEyxwfHGOPqVJWnGfLUcU+Fjvq705Zgv7rO8CmGrMAuLoFArJGTvh3Ph1BE3HCoaHRnsv5AB7cUJAve9o4j/QMFyCR2xcv62Z3AoivFBtHLyXQKZ2zfdExrAeXuuh2tEWZ9KFGkbLxfykAdaNDVBMNGePLlsSOq5oMpvoMlRA8Nr2VHHgoiW4Pfkv7nPwb5QBTjhb3ehI3hyoqvEu3AFjnVib9UhSBk44SMxsq35G8+Orb3R4cDzKvZBrVcDE2Q8rj0Qw+aN6cj43+Rt8/PeuCRcg=</SignatureValue>
  <KeyInfo>
    <X509Data>
      <X509Certificate>MIIFuDCCA6ACFGmuXN4bNSDagNvjEsKHZo/19nyoMA0GCSqGSIb3DQEBCwUAMIGQ
MS4wLAYDVQQDDCXRgdCw0LnRgtGL0L7QsdGA0LDQt9C+0LLQsNC90LjRji7RgNGE
MS4wLAYDVQQKDCXRgdCw0LnRgtGL0L7QsdGA0LDQt9C+0LLQsNC90LjRji7RgNGE
MSEwHwYDVQQHDBjQldC60LDRgtC10YDQuNC90LHRg9GA0LMxCzAJBgNVBAYTAlJV
MB4XDTIxMDIyNjE0NDI1M1oXDTIyMDIyNjE0NDI1M1owgZ8xQjBABgNVBAMMOdCo
0JDQpdCR0JDQndCe0JLQkCAg0J/QkNCi0JjQnNCQ0KIg0KDQkNCc0JDQl9CQ0J3Q
ntCS0J3QkDFMMEoGA1UECgxD0JzQkdCe0KPQndCw0YfQsNC70YzQvdCw0Y8g0YjQ
utC+0LvQsCAtINC00LXRgtGB0LrQuNC5INGB0LDQtCDihJY3MTELMAkGA1UEBhMC
UlUwggIiMA0GCSqGSIb3DQEBAQUAA4ICDwAwggIKAoICAQC2pQBO5Jz4HRQqOto2
YKIEA7aTypM4OqHdUa3YHBFLA1nMH3lD+3VF6gWdCvXGbnAV2nhmuyru4Q3c+ged
jlAqibEp+vmOdPFt7Y6Vc0rzAVaiG62lE7jBrgpACYZZm1hw0RldSRAEJgm65fxn
Ui8TvT+lJTMmMovhFEFaW0qN4kak+pOXfJ4oLps3zP4A8tfQ1PKFtX557lR10f7Z
KHw4iK5RCIZ5GKyPt+WbbHwrGnvj1R8r0OeD3B1UVlx8uhw7hWz30JUi79z6VcXc
MfJKHTGIj2Jnrd0/x8nbAcJtdjbPH6PD4CnyhoYr9/NHp6xLC+RRZWM+Clrp9Rom
OYUzIcDBomxJG5ds7g+eNejY4kk/7zxg4bgCT31Nt49KgQnBLUOxuaUmBdKDc4QC
YDNob+Mdrti57H+O27S+U2+3SerePK3Kxf8IYiGQbJNXDcKhjzjQH42UTtieljog
g8D50RUN4JPOnG2zpeHLKjoTSEJJPdhuOMT67Bi7xNMuKnMTmTPwcjnZhQn0lOcH
dnccr0uBPxb8ig49fgUzQqmUokSfRAWYmjOk9Y1l3pHQqecfOIqcO4nSXG1cj8gm
u+HrdDzdCKm508bbplALVnQynJ3Eiek2iALaL1JmAf6gNoU/zyUW6g8UYURAd/Jl
7ebMj/nNTAecW/6V7hdCoMiqZQIDAQABMA0GCSqGSIb3DQEBCwUAA4ICAQCGyJhF
fUINPHzIqHpQoHsaVfnx8D23Qs7ce1yc+r4OH+/ospx6Nr2S70l6LOXnTEEcLnZo
rlgQxjRhXRVHhiqLMS4r2c1k+v09xFOAlCboHO3IrfE6SCur3FulkdPF+un9dZof
M3P1EkYO5WiakDpivTu8wpNrfsV9MvCrgWwV7rcoYQaxiZU9wdYV/b1CTOPZ1ClV
fj1/rOyBuhnmJRa7eEpAhuP15ZfF397RKY/8qPyUc2suj1eI+shnUBt9xiK42akp
ODRL9I1qlV1jNl86g6CjVApw3X5SPRMH+sZ7P2gRw6jETK4IyHUVCT4bfRt/Kb9x
Dsf4WWBYi8s4lpccYKqmLHoEeBQ+qcwayC2MM7sj1J0zG6hps66+PrnJvynLEiuP
7KdqdmFBvOGd0SP6Mw1FDYjHFcgDIOPjP2gbf08Og585DLvjnSded16VaZT0fyZy
SFzG4XaRGtoULZQhlc+g4nkuOJoXRpfTikGZDH45tTkI4tIJBPRJz+VgBMgNGMK6
DlwYwWIu3Cwj29t69Cr/35D36nHNaZUUT4C/e7yJS4811Yk9nk2bJI1Ne4bTyZ+c
DH4kwUn0j9ic3Zyeh42lTdvGDOAQefzxsqn3SmRAledRkZcKXFrmlbdtDbB6Comg
D7J5M9aBgNI2sAP8SdyK8S9ZLm8aTtWBya1NDg==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e6EjjVXi7TgJboLDkxdcAGm6NaA=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1Oj3pj6Rse3sMIpN7YeNCYWDlwI=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CV8H4ts81kF7fgwm6KC6MHke0cc=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bOpEAQpdUSZTOawJpwZ5A7V+sGE=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calcChain.xml?ContentType=application/vnd.openxmlformats-officedocument.spreadsheetml.calcChain+xml">
        <DigestMethod Algorithm="http://www.w3.org/2000/09/xmldsig#sha1"/>
        <DigestValue>tNAezwLMM0l/OAXz7HTM88PkCwo=</DigestValue>
      </Reference>
      <Reference URI="/xl/sharedStrings.xml?ContentType=application/vnd.openxmlformats-officedocument.spreadsheetml.sharedStrings+xml">
        <DigestMethod Algorithm="http://www.w3.org/2000/09/xmldsig#sha1"/>
        <DigestValue>71ZAFf4jfw1CfB7Jfrm9iBMiJbo=</DigestValue>
      </Reference>
      <Reference URI="/xl/styles.xml?ContentType=application/vnd.openxmlformats-officedocument.spreadsheetml.styles+xml">
        <DigestMethod Algorithm="http://www.w3.org/2000/09/xmldsig#sha1"/>
        <DigestValue>/6ZcDNo3DwQd4xpp7V2KIxpGfuM=</DigestValue>
      </Reference>
      <Reference URI="/xl/theme/theme1.xml?ContentType=application/vnd.openxmlformats-officedocument.theme+xml">
        <DigestMethod Algorithm="http://www.w3.org/2000/09/xmldsig#sha1"/>
        <DigestValue>9WPuFot+Z0nGqBg5HJaxHfaaUSo=</DigestValue>
      </Reference>
      <Reference URI="/xl/workbook.xml?ContentType=application/vnd.openxmlformats-officedocument.spreadsheetml.sheet.main+xml">
        <DigestMethod Algorithm="http://www.w3.org/2000/09/xmldsig#sha1"/>
        <DigestValue>eZuecimr5qK4gkCwcHJhXc2kisw=</DigestValue>
      </Reference>
      <Reference URI="/xl/worksheets/sheet1.xml?ContentType=application/vnd.openxmlformats-officedocument.spreadsheetml.worksheet+xml">
        <DigestMethod Algorithm="http://www.w3.org/2000/09/xmldsig#sha1"/>
        <DigestValue>zb7GSp4kl53x5jhqXM4CogqM8W4=</DigestValue>
      </Reference>
      <Reference URI="/xl/worksheets/sheet10.xml?ContentType=application/vnd.openxmlformats-officedocument.spreadsheetml.worksheet+xml">
        <DigestMethod Algorithm="http://www.w3.org/2000/09/xmldsig#sha1"/>
        <DigestValue>W/rCgL9uPKk+sLCq+fFDCJCCtqM=</DigestValue>
      </Reference>
      <Reference URI="/xl/worksheets/sheet11.xml?ContentType=application/vnd.openxmlformats-officedocument.spreadsheetml.worksheet+xml">
        <DigestMethod Algorithm="http://www.w3.org/2000/09/xmldsig#sha1"/>
        <DigestValue>hP19LIezlL5W5/DMKZIEESNSvqw=</DigestValue>
      </Reference>
      <Reference URI="/xl/worksheets/sheet2.xml?ContentType=application/vnd.openxmlformats-officedocument.spreadsheetml.worksheet+xml">
        <DigestMethod Algorithm="http://www.w3.org/2000/09/xmldsig#sha1"/>
        <DigestValue>W/rCgL9uPKk+sLCq+fFDCJCCtqM=</DigestValue>
      </Reference>
      <Reference URI="/xl/worksheets/sheet3.xml?ContentType=application/vnd.openxmlformats-officedocument.spreadsheetml.worksheet+xml">
        <DigestMethod Algorithm="http://www.w3.org/2000/09/xmldsig#sha1"/>
        <DigestValue>W/rCgL9uPKk+sLCq+fFDCJCCtqM=</DigestValue>
      </Reference>
      <Reference URI="/xl/worksheets/sheet4.xml?ContentType=application/vnd.openxmlformats-officedocument.spreadsheetml.worksheet+xml">
        <DigestMethod Algorithm="http://www.w3.org/2000/09/xmldsig#sha1"/>
        <DigestValue>Yjrb71W04mkYooQ7Hp4F3Ww64tk=</DigestValue>
      </Reference>
      <Reference URI="/xl/worksheets/sheet5.xml?ContentType=application/vnd.openxmlformats-officedocument.spreadsheetml.worksheet+xml">
        <DigestMethod Algorithm="http://www.w3.org/2000/09/xmldsig#sha1"/>
        <DigestValue>YrTvkwuKxQPfsHf3Q1nHjtjUHKQ=</DigestValue>
      </Reference>
      <Reference URI="/xl/worksheets/sheet6.xml?ContentType=application/vnd.openxmlformats-officedocument.spreadsheetml.worksheet+xml">
        <DigestMethod Algorithm="http://www.w3.org/2000/09/xmldsig#sha1"/>
        <DigestValue>arL81pyPHgMVOQ9xdvRhtWQ2Ccc=</DigestValue>
      </Reference>
      <Reference URI="/xl/worksheets/sheet7.xml?ContentType=application/vnd.openxmlformats-officedocument.spreadsheetml.worksheet+xml">
        <DigestMethod Algorithm="http://www.w3.org/2000/09/xmldsig#sha1"/>
        <DigestValue>tkkyT9DdkJEPSThUyWl5SlJyjvs=</DigestValue>
      </Reference>
      <Reference URI="/xl/worksheets/sheet8.xml?ContentType=application/vnd.openxmlformats-officedocument.spreadsheetml.worksheet+xml">
        <DigestMethod Algorithm="http://www.w3.org/2000/09/xmldsig#sha1"/>
        <DigestValue>z5rzk9N3vOyuXw+iMZIzJxbL9oA=</DigestValue>
      </Reference>
      <Reference URI="/xl/worksheets/sheet9.xml?ContentType=application/vnd.openxmlformats-officedocument.spreadsheetml.worksheet+xml">
        <DigestMethod Algorithm="http://www.w3.org/2000/09/xmldsig#sha1"/>
        <DigestValue>vH40uNx8OntQUKRwN9WUstw2bpo=</DigestValue>
      </Reference>
    </Manifest>
    <SignatureProperties>
      <SignatureProperty Id="idSignatureTime" Target="#idPackageSignature">
        <mdssi:SignatureTime>
          <mdssi:Format>YYYY-MM-DDThh:mm:ssTZD</mdssi:Format>
          <mdssi:Value>2021-09-13T06:15:54Z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Защита подлинности документа</SignatureComments>
          <WindowsVersion>5.1</WindowsVersion>
          <OfficeVersion>12.0</OfficeVersion>
          <ApplicationVersion>12.0</ApplicationVersion>
          <Monitors>1</Monitors>
          <HorizontalResolution>1680</HorizontalResolution>
          <VerticalResolution>1050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муниц. задание 2021г.</vt:lpstr>
      <vt:lpstr>Лист3</vt:lpstr>
      <vt:lpstr>Лист4</vt:lpstr>
      <vt:lpstr>Лист2</vt:lpstr>
      <vt:lpstr>уточн.мун.задание на 01.03.</vt:lpstr>
      <vt:lpstr>мун. зад..</vt:lpstr>
      <vt:lpstr>норм. затраты на оказ. мун. усл</vt:lpstr>
      <vt:lpstr>норм. затраты на содер. имущ.</vt:lpstr>
      <vt:lpstr>субсидии 2020</vt:lpstr>
      <vt:lpstr>Лист1</vt:lpstr>
      <vt:lpstr>субсидии на 01.03.20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2020-09-28T09:30:20Z</cp:lastPrinted>
  <dcterms:created xsi:type="dcterms:W3CDTF">2015-01-08T08:28:14Z</dcterms:created>
  <dcterms:modified xsi:type="dcterms:W3CDTF">2021-01-15T09:02:28Z</dcterms:modified>
</cp:coreProperties>
</file>